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24915" windowHeight="12075"/>
  </bookViews>
  <sheets>
    <sheet name="Contents" sheetId="1" r:id="rId1"/>
    <sheet name="Population" sheetId="4" r:id="rId2"/>
    <sheet name="Age Structure" sheetId="5" r:id="rId3"/>
    <sheet name="Marital Status" sheetId="6" r:id="rId4"/>
    <sheet name="Living Arrangements" sheetId="7" r:id="rId5"/>
    <sheet name="Household Composition" sheetId="8" r:id="rId6"/>
    <sheet name="Households w Adults Not in Empl" sheetId="23" r:id="rId7"/>
    <sheet name="Lone Parents" sheetId="22" r:id="rId8"/>
    <sheet name="Ethnic Group" sheetId="9" r:id="rId9"/>
    <sheet name="Country of Birth" sheetId="10" r:id="rId10"/>
    <sheet name="Religion" sheetId="11" r:id="rId11"/>
    <sheet name="Health" sheetId="12" r:id="rId12"/>
    <sheet name="Household Spaces" sheetId="13" r:id="rId13"/>
    <sheet name="Tenure" sheetId="14" r:id="rId14"/>
    <sheet name="Car or Van Availability" sheetId="15" r:id="rId15"/>
    <sheet name="Central Heating, Rooms &amp; Occupa" sheetId="16" r:id="rId16"/>
    <sheet name="Care" sheetId="17" r:id="rId17"/>
    <sheet name="Qualifications" sheetId="18" r:id="rId18"/>
    <sheet name="Economic Activity" sheetId="19" r:id="rId19"/>
    <sheet name="Occupation" sheetId="20" r:id="rId20"/>
    <sheet name="Hours Worked" sheetId="21" r:id="rId21"/>
  </sheets>
  <externalReferences>
    <externalReference r:id="rId22"/>
  </externalReferences>
  <calcPr calcId="145621"/>
</workbook>
</file>

<file path=xl/calcChain.xml><?xml version="1.0" encoding="utf-8"?>
<calcChain xmlns="http://schemas.openxmlformats.org/spreadsheetml/2006/main">
  <c r="K8" i="23" l="1"/>
  <c r="J8" i="23"/>
  <c r="I8" i="23"/>
  <c r="H8" i="23"/>
  <c r="G8" i="23"/>
  <c r="F8" i="23"/>
  <c r="E8" i="23"/>
  <c r="D8" i="23"/>
  <c r="C8" i="23"/>
  <c r="K11" i="23"/>
  <c r="J11" i="23"/>
  <c r="I11" i="23"/>
  <c r="H11" i="23"/>
  <c r="G11" i="23"/>
  <c r="F11" i="23"/>
  <c r="E11" i="23"/>
  <c r="D11" i="23"/>
  <c r="C11" i="23"/>
  <c r="K14" i="23"/>
  <c r="J14" i="23"/>
  <c r="I14" i="23"/>
  <c r="H14" i="23"/>
  <c r="G14" i="23"/>
  <c r="F14" i="23"/>
  <c r="E14" i="23"/>
  <c r="D14" i="23"/>
  <c r="C14" i="23"/>
  <c r="V9" i="22"/>
  <c r="T9" i="22"/>
  <c r="R9" i="22"/>
  <c r="N9" i="22"/>
  <c r="L9" i="22"/>
  <c r="J9" i="22"/>
  <c r="C9" i="22"/>
  <c r="X8" i="22"/>
  <c r="X9" i="22" s="1"/>
  <c r="W8" i="22"/>
  <c r="W9" i="22" s="1"/>
  <c r="U8" i="22"/>
  <c r="U9" i="22" s="1"/>
  <c r="S8" i="22"/>
  <c r="S9" i="22" s="1"/>
  <c r="P8" i="22"/>
  <c r="Q8" i="22" s="1"/>
  <c r="Q9" i="22" s="1"/>
  <c r="O8" i="22"/>
  <c r="O9" i="22" s="1"/>
  <c r="M8" i="22"/>
  <c r="M9" i="22" s="1"/>
  <c r="K8" i="22"/>
  <c r="K9" i="22" s="1"/>
  <c r="F8" i="22"/>
  <c r="F9" i="22" s="1"/>
  <c r="D8" i="22"/>
  <c r="H8" i="22" s="1"/>
  <c r="V12" i="22"/>
  <c r="T12" i="22"/>
  <c r="R12" i="22"/>
  <c r="N12" i="22"/>
  <c r="L12" i="22"/>
  <c r="J12" i="22"/>
  <c r="C12" i="22"/>
  <c r="X11" i="22"/>
  <c r="X12" i="22" s="1"/>
  <c r="W11" i="22"/>
  <c r="W12" i="22" s="1"/>
  <c r="U11" i="22"/>
  <c r="U12" i="22" s="1"/>
  <c r="S11" i="22"/>
  <c r="S12" i="22" s="1"/>
  <c r="P11" i="22"/>
  <c r="P12" i="22" s="1"/>
  <c r="O11" i="22"/>
  <c r="O12" i="22" s="1"/>
  <c r="M11" i="22"/>
  <c r="M12" i="22" s="1"/>
  <c r="K11" i="22"/>
  <c r="K12" i="22" s="1"/>
  <c r="F11" i="22"/>
  <c r="F12" i="22" s="1"/>
  <c r="D11" i="22"/>
  <c r="D12" i="22" s="1"/>
  <c r="V15" i="22"/>
  <c r="T15" i="22"/>
  <c r="R15" i="22"/>
  <c r="N15" i="22"/>
  <c r="L15" i="22"/>
  <c r="J15" i="22"/>
  <c r="C15" i="22"/>
  <c r="X14" i="22"/>
  <c r="X15" i="22" s="1"/>
  <c r="W14" i="22"/>
  <c r="W15" i="22" s="1"/>
  <c r="U14" i="22"/>
  <c r="U15" i="22" s="1"/>
  <c r="S14" i="22"/>
  <c r="S15" i="22" s="1"/>
  <c r="P14" i="22"/>
  <c r="Q14" i="22" s="1"/>
  <c r="Q15" i="22" s="1"/>
  <c r="O14" i="22"/>
  <c r="O15" i="22" s="1"/>
  <c r="M14" i="22"/>
  <c r="M15" i="22" s="1"/>
  <c r="K14" i="22"/>
  <c r="K15" i="22" s="1"/>
  <c r="F14" i="22"/>
  <c r="F15" i="22" s="1"/>
  <c r="D14" i="22"/>
  <c r="H14" i="22" s="1"/>
  <c r="E15" i="22" l="1"/>
  <c r="G14" i="22"/>
  <c r="G15" i="22" s="1"/>
  <c r="Y8" i="22"/>
  <c r="Y9" i="22" s="1"/>
  <c r="Y14" i="22"/>
  <c r="Y15" i="22" s="1"/>
  <c r="E9" i="22"/>
  <c r="G8" i="22"/>
  <c r="G9" i="22" s="1"/>
  <c r="H9" i="22"/>
  <c r="I8" i="22"/>
  <c r="I9" i="22" s="1"/>
  <c r="H15" i="22"/>
  <c r="I14" i="22"/>
  <c r="I15" i="22" s="1"/>
  <c r="D15" i="22"/>
  <c r="P15" i="22"/>
  <c r="H11" i="22"/>
  <c r="Q11" i="22"/>
  <c r="Q12" i="22" s="1"/>
  <c r="D9" i="22"/>
  <c r="P9" i="22"/>
  <c r="E12" i="22"/>
  <c r="G11" i="22"/>
  <c r="G12" i="22" s="1"/>
  <c r="Y11" i="22"/>
  <c r="Y12" i="22" s="1"/>
  <c r="H12" i="22" l="1"/>
  <c r="I11" i="22"/>
  <c r="I12" i="22" s="1"/>
  <c r="U38" i="20" l="1"/>
  <c r="T38" i="20"/>
  <c r="S38" i="20"/>
  <c r="R38" i="20"/>
  <c r="Q38" i="20"/>
  <c r="P38" i="20"/>
  <c r="O38" i="20"/>
  <c r="N38" i="20"/>
  <c r="M38" i="20"/>
  <c r="L38" i="20"/>
  <c r="K38" i="20"/>
  <c r="J38" i="20"/>
  <c r="I38" i="20"/>
  <c r="H38" i="20"/>
  <c r="G38" i="20"/>
  <c r="F38" i="20"/>
  <c r="E38" i="20"/>
  <c r="D38" i="20"/>
  <c r="C38" i="20"/>
  <c r="U41" i="20"/>
  <c r="T41" i="20"/>
  <c r="S41" i="20"/>
  <c r="R41" i="20"/>
  <c r="Q41" i="20"/>
  <c r="P41" i="20"/>
  <c r="O41" i="20"/>
  <c r="N41" i="20"/>
  <c r="M41" i="20"/>
  <c r="L41" i="20"/>
  <c r="K41" i="20"/>
  <c r="J41" i="20"/>
  <c r="I41" i="20"/>
  <c r="H41" i="20"/>
  <c r="G41" i="20"/>
  <c r="F41" i="20"/>
  <c r="E41" i="20"/>
  <c r="D41" i="20"/>
  <c r="C41" i="20"/>
  <c r="U44" i="20"/>
  <c r="T44" i="20"/>
  <c r="S44" i="20"/>
  <c r="R44" i="20"/>
  <c r="Q44" i="20"/>
  <c r="P44" i="20"/>
  <c r="O44" i="20"/>
  <c r="N44" i="20"/>
  <c r="M44" i="20"/>
  <c r="L44" i="20"/>
  <c r="K44" i="20"/>
  <c r="J44" i="20"/>
  <c r="I44" i="20"/>
  <c r="H44" i="20"/>
  <c r="G44" i="20"/>
  <c r="F44" i="20"/>
  <c r="E44" i="20"/>
  <c r="D44" i="20"/>
  <c r="C44" i="20"/>
  <c r="U23" i="20"/>
  <c r="T23" i="20"/>
  <c r="S23" i="20"/>
  <c r="R23" i="20"/>
  <c r="Q23" i="20"/>
  <c r="P23" i="20"/>
  <c r="O23" i="20"/>
  <c r="N23" i="20"/>
  <c r="M23" i="20"/>
  <c r="L23" i="20"/>
  <c r="K23" i="20"/>
  <c r="J23" i="20"/>
  <c r="I23" i="20"/>
  <c r="H23" i="20"/>
  <c r="G23" i="20"/>
  <c r="F23" i="20"/>
  <c r="E23" i="20"/>
  <c r="D23" i="20"/>
  <c r="C23" i="20"/>
  <c r="U26" i="20"/>
  <c r="T26" i="20"/>
  <c r="S26" i="20"/>
  <c r="R26" i="20"/>
  <c r="Q26" i="20"/>
  <c r="P26" i="20"/>
  <c r="O26" i="20"/>
  <c r="N26" i="20"/>
  <c r="M26" i="20"/>
  <c r="L26" i="20"/>
  <c r="K26" i="20"/>
  <c r="J26" i="20"/>
  <c r="I26" i="20"/>
  <c r="H26" i="20"/>
  <c r="G26" i="20"/>
  <c r="F26" i="20"/>
  <c r="E26" i="20"/>
  <c r="D26" i="20"/>
  <c r="C26" i="20"/>
  <c r="U29" i="20"/>
  <c r="T29" i="20"/>
  <c r="S29" i="20"/>
  <c r="R29" i="20"/>
  <c r="Q29" i="20"/>
  <c r="P29" i="20"/>
  <c r="O29" i="20"/>
  <c r="N29" i="20"/>
  <c r="M29" i="20"/>
  <c r="L29" i="20"/>
  <c r="K29" i="20"/>
  <c r="J29" i="20"/>
  <c r="I29" i="20"/>
  <c r="H29" i="20"/>
  <c r="G29" i="20"/>
  <c r="F29" i="20"/>
  <c r="E29" i="20"/>
  <c r="D29" i="20"/>
  <c r="C29" i="20"/>
  <c r="AD46" i="19"/>
  <c r="AB46" i="19"/>
  <c r="Z46" i="19"/>
  <c r="X46" i="19"/>
  <c r="W46" i="19"/>
  <c r="V46" i="19"/>
  <c r="U46" i="19"/>
  <c r="T46" i="19"/>
  <c r="S46" i="19"/>
  <c r="R46" i="19"/>
  <c r="Q46" i="19"/>
  <c r="P46" i="19"/>
  <c r="O46" i="19"/>
  <c r="N46" i="19"/>
  <c r="M46" i="19"/>
  <c r="L46" i="19"/>
  <c r="K46" i="19"/>
  <c r="J46" i="19"/>
  <c r="I46" i="19"/>
  <c r="H46" i="19"/>
  <c r="G46" i="19"/>
  <c r="F46" i="19"/>
  <c r="E46" i="19"/>
  <c r="D46" i="19"/>
  <c r="C46" i="19"/>
  <c r="AE45" i="19"/>
  <c r="AE46" i="19" s="1"/>
  <c r="AC45" i="19"/>
  <c r="AC46" i="19" s="1"/>
  <c r="AA45" i="19"/>
  <c r="AA46" i="19" s="1"/>
  <c r="Y45" i="19"/>
  <c r="Y46" i="19" s="1"/>
  <c r="AD49" i="19"/>
  <c r="AB49" i="19"/>
  <c r="Z49" i="19"/>
  <c r="X49" i="19"/>
  <c r="W49" i="19"/>
  <c r="V49" i="19"/>
  <c r="U49" i="19"/>
  <c r="T49" i="19"/>
  <c r="S49" i="19"/>
  <c r="R49" i="19"/>
  <c r="Q49" i="19"/>
  <c r="P49" i="19"/>
  <c r="O49" i="19"/>
  <c r="N49" i="19"/>
  <c r="M49" i="19"/>
  <c r="L49" i="19"/>
  <c r="K49" i="19"/>
  <c r="J49" i="19"/>
  <c r="I49" i="19"/>
  <c r="H49" i="19"/>
  <c r="G49" i="19"/>
  <c r="F49" i="19"/>
  <c r="E49" i="19"/>
  <c r="D49" i="19"/>
  <c r="C49" i="19"/>
  <c r="AE48" i="19"/>
  <c r="AE49" i="19" s="1"/>
  <c r="AC48" i="19"/>
  <c r="AC49" i="19" s="1"/>
  <c r="AA48" i="19"/>
  <c r="AA49" i="19" s="1"/>
  <c r="Y48" i="19"/>
  <c r="Y49" i="19" s="1"/>
  <c r="AD52" i="19"/>
  <c r="AB52" i="19"/>
  <c r="Z52" i="19"/>
  <c r="X52" i="19"/>
  <c r="W52" i="19"/>
  <c r="V52" i="19"/>
  <c r="U52" i="19"/>
  <c r="T52" i="19"/>
  <c r="S52" i="19"/>
  <c r="R52" i="19"/>
  <c r="Q52" i="19"/>
  <c r="P52" i="19"/>
  <c r="O52" i="19"/>
  <c r="N52" i="19"/>
  <c r="M52" i="19"/>
  <c r="L52" i="19"/>
  <c r="K52" i="19"/>
  <c r="J52" i="19"/>
  <c r="I52" i="19"/>
  <c r="H52" i="19"/>
  <c r="G52" i="19"/>
  <c r="F52" i="19"/>
  <c r="E52" i="19"/>
  <c r="D52" i="19"/>
  <c r="C52" i="19"/>
  <c r="AE51" i="19"/>
  <c r="AE52" i="19" s="1"/>
  <c r="AC51" i="19"/>
  <c r="AC52" i="19" s="1"/>
  <c r="AA51" i="19"/>
  <c r="AA52" i="19" s="1"/>
  <c r="Y51" i="19"/>
  <c r="Y52" i="19" s="1"/>
  <c r="AD30" i="19"/>
  <c r="AB30" i="19"/>
  <c r="Z30" i="19"/>
  <c r="X30" i="19"/>
  <c r="W30" i="19"/>
  <c r="V30" i="19"/>
  <c r="U30" i="19"/>
  <c r="T30" i="19"/>
  <c r="S30" i="19"/>
  <c r="R30" i="19"/>
  <c r="Q30" i="19"/>
  <c r="P30" i="19"/>
  <c r="O30" i="19"/>
  <c r="N30" i="19"/>
  <c r="M30" i="19"/>
  <c r="L30" i="19"/>
  <c r="K30" i="19"/>
  <c r="J30" i="19"/>
  <c r="I30" i="19"/>
  <c r="H30" i="19"/>
  <c r="G30" i="19"/>
  <c r="F30" i="19"/>
  <c r="E30" i="19"/>
  <c r="D30" i="19"/>
  <c r="C30" i="19"/>
  <c r="AE29" i="19"/>
  <c r="AE30" i="19" s="1"/>
  <c r="AC29" i="19"/>
  <c r="AC30" i="19" s="1"/>
  <c r="AA29" i="19"/>
  <c r="AA30" i="19" s="1"/>
  <c r="Y29" i="19"/>
  <c r="Y30" i="19" s="1"/>
  <c r="AD33" i="19"/>
  <c r="AB33" i="19"/>
  <c r="Z33" i="19"/>
  <c r="X33" i="19"/>
  <c r="W33" i="19"/>
  <c r="V33" i="19"/>
  <c r="U33" i="19"/>
  <c r="T33" i="19"/>
  <c r="S33" i="19"/>
  <c r="R33" i="19"/>
  <c r="Q33" i="19"/>
  <c r="P33" i="19"/>
  <c r="O33" i="19"/>
  <c r="N33" i="19"/>
  <c r="M33" i="19"/>
  <c r="L33" i="19"/>
  <c r="K33" i="19"/>
  <c r="J33" i="19"/>
  <c r="I33" i="19"/>
  <c r="H33" i="19"/>
  <c r="G33" i="19"/>
  <c r="F33" i="19"/>
  <c r="E33" i="19"/>
  <c r="D33" i="19"/>
  <c r="C33" i="19"/>
  <c r="AE32" i="19"/>
  <c r="AE33" i="19" s="1"/>
  <c r="AC32" i="19"/>
  <c r="AC33" i="19" s="1"/>
  <c r="AA32" i="19"/>
  <c r="AA33" i="19" s="1"/>
  <c r="Y32" i="19"/>
  <c r="Y33" i="19" s="1"/>
  <c r="AD36" i="19"/>
  <c r="AB36" i="19"/>
  <c r="Z36" i="19"/>
  <c r="X36" i="19"/>
  <c r="W36" i="19"/>
  <c r="V36" i="19"/>
  <c r="U36" i="19"/>
  <c r="T36" i="19"/>
  <c r="S36" i="19"/>
  <c r="R36" i="19"/>
  <c r="Q36" i="19"/>
  <c r="P36" i="19"/>
  <c r="O36" i="19"/>
  <c r="N36" i="19"/>
  <c r="M36" i="19"/>
  <c r="L36" i="19"/>
  <c r="K36" i="19"/>
  <c r="J36" i="19"/>
  <c r="I36" i="19"/>
  <c r="H36" i="19"/>
  <c r="G36" i="19"/>
  <c r="F36" i="19"/>
  <c r="E36" i="19"/>
  <c r="D36" i="19"/>
  <c r="C36" i="19"/>
  <c r="AE35" i="19"/>
  <c r="AE36" i="19" s="1"/>
  <c r="AC35" i="19"/>
  <c r="AC36" i="19" s="1"/>
  <c r="AA35" i="19"/>
  <c r="AA36" i="19" s="1"/>
  <c r="Y35" i="19"/>
  <c r="Y36" i="19" s="1"/>
  <c r="C23" i="9" l="1"/>
  <c r="C26" i="9"/>
  <c r="C29" i="9"/>
  <c r="U8" i="20" l="1"/>
  <c r="T8" i="20"/>
  <c r="S8" i="20"/>
  <c r="R8" i="20"/>
  <c r="Q8" i="20"/>
  <c r="P8" i="20"/>
  <c r="O8" i="20"/>
  <c r="N8" i="20"/>
  <c r="M8" i="20"/>
  <c r="L8" i="20"/>
  <c r="K8" i="20"/>
  <c r="J8" i="20"/>
  <c r="I8" i="20"/>
  <c r="H8" i="20"/>
  <c r="G8" i="20"/>
  <c r="F8" i="20"/>
  <c r="E8" i="20"/>
  <c r="D8" i="20"/>
  <c r="C8" i="20"/>
  <c r="U11" i="20"/>
  <c r="T11" i="20"/>
  <c r="S11" i="20"/>
  <c r="R11" i="20"/>
  <c r="Q11" i="20"/>
  <c r="P11" i="20"/>
  <c r="O11" i="20"/>
  <c r="N11" i="20"/>
  <c r="M11" i="20"/>
  <c r="L11" i="20"/>
  <c r="K11" i="20"/>
  <c r="J11" i="20"/>
  <c r="I11" i="20"/>
  <c r="H11" i="20"/>
  <c r="G11" i="20"/>
  <c r="F11" i="20"/>
  <c r="E11" i="20"/>
  <c r="D11" i="20"/>
  <c r="C11" i="20"/>
  <c r="U14" i="20"/>
  <c r="T14" i="20"/>
  <c r="S14" i="20"/>
  <c r="R14" i="20"/>
  <c r="Q14" i="20"/>
  <c r="P14" i="20"/>
  <c r="O14" i="20"/>
  <c r="N14" i="20"/>
  <c r="M14" i="20"/>
  <c r="L14" i="20"/>
  <c r="K14" i="20"/>
  <c r="J14" i="20"/>
  <c r="I14" i="20"/>
  <c r="H14" i="20"/>
  <c r="G14" i="20"/>
  <c r="F14" i="20"/>
  <c r="E14" i="20"/>
  <c r="D14" i="20"/>
  <c r="C14" i="20"/>
  <c r="R19" i="19"/>
  <c r="D19" i="19"/>
  <c r="C19" i="19"/>
  <c r="AE18" i="19"/>
  <c r="AD18" i="19"/>
  <c r="AC18" i="19"/>
  <c r="AB18" i="19"/>
  <c r="AA18" i="19"/>
  <c r="Z18" i="19"/>
  <c r="Y18" i="19"/>
  <c r="X18" i="19"/>
  <c r="V20" i="19"/>
  <c r="R18" i="19"/>
  <c r="R20" i="19" s="1"/>
  <c r="N20" i="19"/>
  <c r="J20" i="19"/>
  <c r="F20" i="19"/>
  <c r="D18" i="19"/>
  <c r="C18" i="19"/>
  <c r="C20" i="19" s="1"/>
  <c r="W12" i="19"/>
  <c r="V12" i="19"/>
  <c r="U12" i="19"/>
  <c r="T12" i="19"/>
  <c r="S12" i="19"/>
  <c r="R12" i="19"/>
  <c r="Q12" i="19"/>
  <c r="P12" i="19"/>
  <c r="O12" i="19"/>
  <c r="N12" i="19"/>
  <c r="M12" i="19"/>
  <c r="L12" i="19"/>
  <c r="K12" i="19"/>
  <c r="J12" i="19"/>
  <c r="I12" i="19"/>
  <c r="H12" i="19"/>
  <c r="G12" i="19"/>
  <c r="F12" i="19"/>
  <c r="E12" i="19"/>
  <c r="D12" i="19"/>
  <c r="C12" i="19"/>
  <c r="W9" i="19"/>
  <c r="V9" i="19"/>
  <c r="U9" i="19"/>
  <c r="T9" i="19"/>
  <c r="S9" i="19"/>
  <c r="R9" i="19"/>
  <c r="Q9" i="19"/>
  <c r="P9" i="19"/>
  <c r="O9" i="19"/>
  <c r="N9" i="19"/>
  <c r="M9" i="19"/>
  <c r="L9" i="19"/>
  <c r="K9" i="19"/>
  <c r="J9" i="19"/>
  <c r="I9" i="19"/>
  <c r="H9" i="19"/>
  <c r="G9" i="19"/>
  <c r="F9" i="19"/>
  <c r="E9" i="19"/>
  <c r="D9" i="19"/>
  <c r="C9" i="19"/>
  <c r="CA7" i="19"/>
  <c r="CE7" i="19" s="1"/>
  <c r="CH7" i="19" s="1"/>
  <c r="BZ7" i="19"/>
  <c r="CD7" i="19" s="1"/>
  <c r="CG7" i="19" s="1"/>
  <c r="K8" i="17"/>
  <c r="J8" i="17"/>
  <c r="I8" i="17"/>
  <c r="H8" i="17"/>
  <c r="G8" i="17"/>
  <c r="F8" i="17"/>
  <c r="E8" i="17"/>
  <c r="D8" i="17"/>
  <c r="C8" i="17"/>
  <c r="C11" i="17"/>
  <c r="K8" i="16"/>
  <c r="J8" i="16"/>
  <c r="I8" i="16"/>
  <c r="H8" i="16"/>
  <c r="G8" i="16"/>
  <c r="F8" i="16"/>
  <c r="E8" i="16"/>
  <c r="D8" i="16"/>
  <c r="C8" i="16"/>
  <c r="K11" i="16"/>
  <c r="J11" i="16"/>
  <c r="I11" i="16"/>
  <c r="H11" i="16"/>
  <c r="G11" i="16"/>
  <c r="F11" i="16"/>
  <c r="E11" i="16"/>
  <c r="D11" i="16"/>
  <c r="C11" i="16"/>
  <c r="K14" i="16"/>
  <c r="J14" i="16"/>
  <c r="I14" i="16"/>
  <c r="H14" i="16"/>
  <c r="G14" i="16"/>
  <c r="F14" i="16"/>
  <c r="E14" i="16"/>
  <c r="D14" i="16"/>
  <c r="C14" i="16"/>
  <c r="N8" i="15"/>
  <c r="M8" i="15"/>
  <c r="L8" i="15"/>
  <c r="K8" i="15"/>
  <c r="J8" i="15"/>
  <c r="I8" i="15"/>
  <c r="H8" i="15"/>
  <c r="G8" i="15"/>
  <c r="F8" i="15"/>
  <c r="E8" i="15"/>
  <c r="D8" i="15"/>
  <c r="C8" i="15"/>
  <c r="D11" i="15"/>
  <c r="C11" i="15"/>
  <c r="D14" i="15"/>
  <c r="C14" i="15"/>
  <c r="S8" i="14"/>
  <c r="R8" i="14"/>
  <c r="Q8" i="14"/>
  <c r="P8" i="14"/>
  <c r="O8" i="14"/>
  <c r="N8" i="14"/>
  <c r="M8" i="14"/>
  <c r="L8" i="14"/>
  <c r="K8" i="14"/>
  <c r="J8" i="14"/>
  <c r="I8" i="14"/>
  <c r="H8" i="14"/>
  <c r="G8" i="14"/>
  <c r="F8" i="14"/>
  <c r="E8" i="14"/>
  <c r="D8" i="14"/>
  <c r="C8" i="14"/>
  <c r="S11" i="14"/>
  <c r="R11" i="14"/>
  <c r="Q11" i="14"/>
  <c r="P11" i="14"/>
  <c r="O11" i="14"/>
  <c r="N11" i="14"/>
  <c r="M11" i="14"/>
  <c r="L11" i="14"/>
  <c r="K11" i="14"/>
  <c r="J11" i="14"/>
  <c r="I11" i="14"/>
  <c r="H11" i="14"/>
  <c r="G11" i="14"/>
  <c r="F11" i="14"/>
  <c r="E11" i="14"/>
  <c r="D11" i="14"/>
  <c r="C11" i="14"/>
  <c r="R14" i="14"/>
  <c r="P14" i="14"/>
  <c r="O14" i="14"/>
  <c r="N14" i="14"/>
  <c r="M14" i="14"/>
  <c r="L14" i="14"/>
  <c r="K14" i="14"/>
  <c r="J14" i="14"/>
  <c r="I14" i="14"/>
  <c r="H14" i="14"/>
  <c r="G14" i="14"/>
  <c r="F14" i="14"/>
  <c r="E14" i="14"/>
  <c r="D14" i="14"/>
  <c r="C14" i="14"/>
  <c r="S13" i="14"/>
  <c r="S14" i="14" s="1"/>
  <c r="Q13" i="14"/>
  <c r="Q14" i="14" s="1"/>
  <c r="S8" i="13"/>
  <c r="R8" i="13"/>
  <c r="Q8" i="13"/>
  <c r="P8" i="13"/>
  <c r="O8" i="13"/>
  <c r="N8" i="13"/>
  <c r="M8" i="13"/>
  <c r="L8" i="13"/>
  <c r="K8" i="13"/>
  <c r="J8" i="13"/>
  <c r="I8" i="13"/>
  <c r="H8" i="13"/>
  <c r="G8" i="13"/>
  <c r="F8" i="13"/>
  <c r="D8" i="13"/>
  <c r="C8" i="13"/>
  <c r="E7" i="13"/>
  <c r="E8" i="13" s="1"/>
  <c r="S11" i="13"/>
  <c r="R11" i="13"/>
  <c r="Q11" i="13"/>
  <c r="P11" i="13"/>
  <c r="O11" i="13"/>
  <c r="N11" i="13"/>
  <c r="M11" i="13"/>
  <c r="L11" i="13"/>
  <c r="K11" i="13"/>
  <c r="J11" i="13"/>
  <c r="I11" i="13"/>
  <c r="H11" i="13"/>
  <c r="G11" i="13"/>
  <c r="F11" i="13"/>
  <c r="D11" i="13"/>
  <c r="C11" i="13"/>
  <c r="E10" i="13"/>
  <c r="E11" i="13" s="1"/>
  <c r="S14" i="13"/>
  <c r="R14" i="13"/>
  <c r="Q14" i="13"/>
  <c r="P14" i="13"/>
  <c r="O14" i="13"/>
  <c r="N14" i="13"/>
  <c r="M14" i="13"/>
  <c r="L14" i="13"/>
  <c r="K14" i="13"/>
  <c r="J14" i="13"/>
  <c r="I14" i="13"/>
  <c r="H14" i="13"/>
  <c r="G14" i="13"/>
  <c r="F14" i="13"/>
  <c r="D14" i="13"/>
  <c r="C14" i="13"/>
  <c r="E13" i="13"/>
  <c r="E14" i="13" s="1"/>
  <c r="A28" i="12"/>
  <c r="K21" i="12"/>
  <c r="I21" i="12"/>
  <c r="F21" i="12"/>
  <c r="D21" i="12"/>
  <c r="C21" i="12"/>
  <c r="L21" i="12" s="1"/>
  <c r="K20" i="12"/>
  <c r="K22" i="12" s="1"/>
  <c r="I20" i="12"/>
  <c r="F20" i="12"/>
  <c r="F22" i="12" s="1"/>
  <c r="D20" i="12"/>
  <c r="C20" i="12"/>
  <c r="C22" i="12" s="1"/>
  <c r="L13" i="12"/>
  <c r="K13" i="12"/>
  <c r="J13" i="12"/>
  <c r="I13" i="12"/>
  <c r="G13" i="12"/>
  <c r="F13" i="12"/>
  <c r="E13" i="12"/>
  <c r="D13" i="12"/>
  <c r="C13" i="12"/>
  <c r="C10" i="12"/>
  <c r="U8" i="11"/>
  <c r="T8" i="11"/>
  <c r="S8" i="11"/>
  <c r="R8" i="11"/>
  <c r="Q8" i="11"/>
  <c r="P8" i="11"/>
  <c r="O8" i="11"/>
  <c r="N8" i="11"/>
  <c r="M8" i="11"/>
  <c r="L8" i="11"/>
  <c r="K8" i="11"/>
  <c r="J8" i="11"/>
  <c r="I8" i="11"/>
  <c r="H8" i="11"/>
  <c r="G8" i="11"/>
  <c r="F8" i="11"/>
  <c r="E8" i="11"/>
  <c r="D8" i="11"/>
  <c r="C8" i="11"/>
  <c r="U11" i="11"/>
  <c r="T11" i="11"/>
  <c r="S11" i="11"/>
  <c r="R11" i="11"/>
  <c r="Q11" i="11"/>
  <c r="P11" i="11"/>
  <c r="O11" i="11"/>
  <c r="N11" i="11"/>
  <c r="M11" i="11"/>
  <c r="L11" i="11"/>
  <c r="K11" i="11"/>
  <c r="J11" i="11"/>
  <c r="I11" i="11"/>
  <c r="H11" i="11"/>
  <c r="G11" i="11"/>
  <c r="F11" i="11"/>
  <c r="E11" i="11"/>
  <c r="D11" i="11"/>
  <c r="U14" i="11"/>
  <c r="T14" i="11"/>
  <c r="S14" i="11"/>
  <c r="R14" i="11"/>
  <c r="Q14" i="11"/>
  <c r="P14" i="11"/>
  <c r="O14" i="11"/>
  <c r="N14" i="11"/>
  <c r="M14" i="11"/>
  <c r="L14" i="11"/>
  <c r="K14" i="11"/>
  <c r="J14" i="11"/>
  <c r="I14" i="11"/>
  <c r="H14" i="11"/>
  <c r="G14" i="11"/>
  <c r="F14" i="11"/>
  <c r="E14" i="11"/>
  <c r="D14" i="11"/>
  <c r="D9" i="10"/>
  <c r="C9" i="10"/>
  <c r="M23" i="9"/>
  <c r="L23" i="9"/>
  <c r="K23" i="9"/>
  <c r="J23" i="9"/>
  <c r="I23" i="9"/>
  <c r="H23" i="9"/>
  <c r="G23" i="9"/>
  <c r="F23" i="9"/>
  <c r="E23" i="9"/>
  <c r="D23" i="9"/>
  <c r="M25" i="9"/>
  <c r="J25" i="9"/>
  <c r="K25" i="9" s="1"/>
  <c r="H25" i="9"/>
  <c r="I25" i="9" s="1"/>
  <c r="F25" i="9"/>
  <c r="G25" i="9" s="1"/>
  <c r="D25" i="9"/>
  <c r="E25" i="9" s="1"/>
  <c r="L24" i="9"/>
  <c r="J24" i="9"/>
  <c r="H24" i="9"/>
  <c r="F24" i="9"/>
  <c r="D24" i="9"/>
  <c r="M28" i="9"/>
  <c r="J28" i="9"/>
  <c r="K28" i="9" s="1"/>
  <c r="H28" i="9"/>
  <c r="I28" i="9" s="1"/>
  <c r="F28" i="9"/>
  <c r="G28" i="9" s="1"/>
  <c r="D28" i="9"/>
  <c r="E28" i="9" s="1"/>
  <c r="L27" i="9"/>
  <c r="L29" i="9" s="1"/>
  <c r="J27" i="9"/>
  <c r="H27" i="9"/>
  <c r="F27" i="9"/>
  <c r="D27" i="9"/>
  <c r="AM9" i="9"/>
  <c r="AL9" i="9"/>
  <c r="AK9" i="9"/>
  <c r="AJ9" i="9"/>
  <c r="AI9" i="9"/>
  <c r="AH9" i="9"/>
  <c r="AG9" i="9"/>
  <c r="AF9" i="9"/>
  <c r="AE9" i="9"/>
  <c r="AD9" i="9"/>
  <c r="AC9" i="9"/>
  <c r="AB9" i="9"/>
  <c r="AA9" i="9"/>
  <c r="Z9" i="9"/>
  <c r="Y9" i="9"/>
  <c r="X9" i="9"/>
  <c r="W9" i="9"/>
  <c r="V9" i="9"/>
  <c r="U9" i="9"/>
  <c r="T9" i="9"/>
  <c r="S9" i="9"/>
  <c r="R9" i="9"/>
  <c r="Q9" i="9"/>
  <c r="P9" i="9"/>
  <c r="O9" i="9"/>
  <c r="N9" i="9"/>
  <c r="M9" i="9"/>
  <c r="L9" i="9"/>
  <c r="K9" i="9"/>
  <c r="J9" i="9"/>
  <c r="I9" i="9"/>
  <c r="H9" i="9"/>
  <c r="G9" i="9"/>
  <c r="F9" i="9"/>
  <c r="E9" i="9"/>
  <c r="D9" i="9"/>
  <c r="C9" i="9"/>
  <c r="AM12" i="9"/>
  <c r="AL12" i="9"/>
  <c r="AK12" i="9"/>
  <c r="AJ12" i="9"/>
  <c r="AI12" i="9"/>
  <c r="AH12" i="9"/>
  <c r="AG12" i="9"/>
  <c r="AF12" i="9"/>
  <c r="AE12" i="9"/>
  <c r="AD12" i="9"/>
  <c r="AC12" i="9"/>
  <c r="AB12" i="9"/>
  <c r="AA12" i="9"/>
  <c r="Z12" i="9"/>
  <c r="Y12" i="9"/>
  <c r="X12" i="9"/>
  <c r="W12" i="9"/>
  <c r="V12" i="9"/>
  <c r="U12" i="9"/>
  <c r="T12" i="9"/>
  <c r="S12" i="9"/>
  <c r="R12" i="9"/>
  <c r="Q12" i="9"/>
  <c r="P12" i="9"/>
  <c r="O12" i="9"/>
  <c r="N12" i="9"/>
  <c r="M12" i="9"/>
  <c r="L12" i="9"/>
  <c r="K12" i="9"/>
  <c r="J12" i="9"/>
  <c r="I12" i="9"/>
  <c r="H12" i="9"/>
  <c r="G12" i="9"/>
  <c r="F12" i="9"/>
  <c r="E12" i="9"/>
  <c r="D12" i="9"/>
  <c r="C12" i="9"/>
  <c r="AM15" i="9"/>
  <c r="AL15" i="9"/>
  <c r="AK15" i="9"/>
  <c r="AJ15" i="9"/>
  <c r="AI15" i="9"/>
  <c r="AH15" i="9"/>
  <c r="AG15" i="9"/>
  <c r="AF15" i="9"/>
  <c r="AE15" i="9"/>
  <c r="AD15" i="9"/>
  <c r="AC15" i="9"/>
  <c r="AB15" i="9"/>
  <c r="AA15" i="9"/>
  <c r="Z15" i="9"/>
  <c r="Y15" i="9"/>
  <c r="X15" i="9"/>
  <c r="W15" i="9"/>
  <c r="V15" i="9"/>
  <c r="U15" i="9"/>
  <c r="T15" i="9"/>
  <c r="S15" i="9"/>
  <c r="R15" i="9"/>
  <c r="Q15" i="9"/>
  <c r="P15" i="9"/>
  <c r="O15" i="9"/>
  <c r="N15" i="9"/>
  <c r="M15" i="9"/>
  <c r="L15" i="9"/>
  <c r="K15" i="9"/>
  <c r="J15" i="9"/>
  <c r="I15" i="9"/>
  <c r="H15" i="9"/>
  <c r="G15" i="9"/>
  <c r="F15" i="9"/>
  <c r="E15" i="9"/>
  <c r="D15" i="9"/>
  <c r="C15" i="9"/>
  <c r="AG8" i="8"/>
  <c r="AF8" i="8"/>
  <c r="AE8" i="8"/>
  <c r="AD8" i="8"/>
  <c r="AC8" i="8"/>
  <c r="AB8" i="8"/>
  <c r="AA8" i="8"/>
  <c r="Z8" i="8"/>
  <c r="Y8" i="8"/>
  <c r="X8" i="8"/>
  <c r="W8" i="8"/>
  <c r="V8" i="8"/>
  <c r="U8" i="8"/>
  <c r="T8" i="8"/>
  <c r="S8" i="8"/>
  <c r="R8" i="8"/>
  <c r="Q8" i="8"/>
  <c r="P8" i="8"/>
  <c r="O8" i="8"/>
  <c r="N8" i="8"/>
  <c r="M8" i="8"/>
  <c r="L8" i="8"/>
  <c r="K8" i="8"/>
  <c r="J8" i="8"/>
  <c r="I8" i="8"/>
  <c r="H8" i="8"/>
  <c r="G8" i="8"/>
  <c r="F8" i="8"/>
  <c r="E8" i="8"/>
  <c r="D8" i="8"/>
  <c r="C8" i="8"/>
  <c r="AG11" i="8"/>
  <c r="AF11" i="8"/>
  <c r="AE11" i="8"/>
  <c r="AD11" i="8"/>
  <c r="AC11" i="8"/>
  <c r="AB11" i="8"/>
  <c r="AA11" i="8"/>
  <c r="Z11" i="8"/>
  <c r="Y11" i="8"/>
  <c r="X11" i="8"/>
  <c r="W11" i="8"/>
  <c r="V11" i="8"/>
  <c r="U11" i="8"/>
  <c r="T11" i="8"/>
  <c r="S11" i="8"/>
  <c r="R11" i="8"/>
  <c r="Q11" i="8"/>
  <c r="P11" i="8"/>
  <c r="O11" i="8"/>
  <c r="N11" i="8"/>
  <c r="M11" i="8"/>
  <c r="L11" i="8"/>
  <c r="K11" i="8"/>
  <c r="J11" i="8"/>
  <c r="I11" i="8"/>
  <c r="H11" i="8"/>
  <c r="G11" i="8"/>
  <c r="F11" i="8"/>
  <c r="E11" i="8"/>
  <c r="D11" i="8"/>
  <c r="C11" i="8"/>
  <c r="AG14" i="8"/>
  <c r="AF14" i="8"/>
  <c r="AE14" i="8"/>
  <c r="AD14" i="8"/>
  <c r="AC14" i="8"/>
  <c r="AB14" i="8"/>
  <c r="AA14" i="8"/>
  <c r="Z14" i="8"/>
  <c r="Y14" i="8"/>
  <c r="X14" i="8"/>
  <c r="W14" i="8"/>
  <c r="V14" i="8"/>
  <c r="U14" i="8"/>
  <c r="T14" i="8"/>
  <c r="S14" i="8"/>
  <c r="R14" i="8"/>
  <c r="Q14" i="8"/>
  <c r="P14" i="8"/>
  <c r="O14" i="8"/>
  <c r="N14" i="8"/>
  <c r="M14" i="8"/>
  <c r="L14" i="8"/>
  <c r="K14" i="8"/>
  <c r="J14" i="8"/>
  <c r="I14" i="8"/>
  <c r="H14" i="8"/>
  <c r="G14" i="8"/>
  <c r="F14" i="8"/>
  <c r="E14" i="8"/>
  <c r="D14" i="8"/>
  <c r="C14" i="8"/>
  <c r="K70" i="7"/>
  <c r="H70" i="7"/>
  <c r="E70" i="7"/>
  <c r="K69" i="7"/>
  <c r="H69" i="7"/>
  <c r="E69" i="7"/>
  <c r="K68" i="7"/>
  <c r="H68" i="7"/>
  <c r="E68" i="7"/>
  <c r="K67" i="7"/>
  <c r="H67" i="7"/>
  <c r="E67" i="7"/>
  <c r="K66" i="7"/>
  <c r="H66" i="7"/>
  <c r="E66" i="7"/>
  <c r="K65" i="7"/>
  <c r="H65" i="7"/>
  <c r="E65" i="7"/>
  <c r="K64" i="7"/>
  <c r="H64" i="7"/>
  <c r="E64" i="7"/>
  <c r="K63" i="7"/>
  <c r="H63" i="7"/>
  <c r="E63" i="7"/>
  <c r="K62" i="7"/>
  <c r="H62" i="7"/>
  <c r="E62" i="7"/>
  <c r="K61" i="7"/>
  <c r="H61" i="7"/>
  <c r="E61" i="7"/>
  <c r="K60" i="7"/>
  <c r="H60" i="7"/>
  <c r="E60" i="7"/>
  <c r="K59" i="7"/>
  <c r="H59" i="7"/>
  <c r="E59" i="7"/>
  <c r="K58" i="7"/>
  <c r="H58" i="7"/>
  <c r="E58" i="7"/>
  <c r="K57" i="7"/>
  <c r="H57" i="7"/>
  <c r="E57" i="7"/>
  <c r="K56" i="7"/>
  <c r="H56" i="7"/>
  <c r="E56" i="7"/>
  <c r="Q8" i="7"/>
  <c r="P8" i="7"/>
  <c r="O8" i="7"/>
  <c r="N8" i="7"/>
  <c r="M8" i="7"/>
  <c r="L8" i="7"/>
  <c r="K8" i="7"/>
  <c r="J8" i="7"/>
  <c r="I8" i="7"/>
  <c r="H8" i="7"/>
  <c r="G8" i="7"/>
  <c r="F8" i="7"/>
  <c r="E8" i="7"/>
  <c r="D8" i="7"/>
  <c r="C8" i="7"/>
  <c r="Q11" i="7"/>
  <c r="P11" i="7"/>
  <c r="O11" i="7"/>
  <c r="N11" i="7"/>
  <c r="M11" i="7"/>
  <c r="L11" i="7"/>
  <c r="K11" i="7"/>
  <c r="J11" i="7"/>
  <c r="I11" i="7"/>
  <c r="H11" i="7"/>
  <c r="G11" i="7"/>
  <c r="F11" i="7"/>
  <c r="E11" i="7"/>
  <c r="D11" i="7"/>
  <c r="C11" i="7"/>
  <c r="Q14" i="7"/>
  <c r="P14" i="7"/>
  <c r="O14" i="7"/>
  <c r="N14" i="7"/>
  <c r="M14" i="7"/>
  <c r="L14" i="7"/>
  <c r="K14" i="7"/>
  <c r="J14" i="7"/>
  <c r="I14" i="7"/>
  <c r="H14" i="7"/>
  <c r="G14" i="7"/>
  <c r="F14" i="7"/>
  <c r="E14" i="7"/>
  <c r="D14" i="7"/>
  <c r="C14" i="7"/>
  <c r="D20" i="19" l="1"/>
  <c r="H20" i="19"/>
  <c r="L20" i="19"/>
  <c r="P20" i="19"/>
  <c r="T20" i="19"/>
  <c r="D29" i="9"/>
  <c r="H29" i="9"/>
  <c r="F29" i="9"/>
  <c r="J29" i="9"/>
  <c r="E27" i="9"/>
  <c r="E29" i="9" s="1"/>
  <c r="G27" i="9"/>
  <c r="G29" i="9" s="1"/>
  <c r="I27" i="9"/>
  <c r="I29" i="9" s="1"/>
  <c r="K27" i="9"/>
  <c r="K29" i="9" s="1"/>
  <c r="M27" i="9"/>
  <c r="M29" i="9" s="1"/>
  <c r="D22" i="12"/>
  <c r="I22" i="12"/>
  <c r="W20" i="19"/>
  <c r="G20" i="12"/>
  <c r="L20" i="12"/>
  <c r="L22" i="12" s="1"/>
  <c r="G21" i="12"/>
  <c r="E24" i="9"/>
  <c r="G24" i="9"/>
  <c r="I24" i="9"/>
  <c r="K24" i="9"/>
  <c r="M24" i="9"/>
  <c r="S20" i="19" l="1"/>
  <c r="O20" i="19"/>
  <c r="K20" i="19"/>
  <c r="G20" i="19"/>
  <c r="U20" i="19"/>
  <c r="Q20" i="19"/>
  <c r="M20" i="19"/>
  <c r="I20" i="19"/>
  <c r="E20" i="19"/>
  <c r="G22" i="12"/>
  <c r="J22" i="12"/>
  <c r="E22" i="12"/>
</calcChain>
</file>

<file path=xl/sharedStrings.xml><?xml version="1.0" encoding="utf-8"?>
<sst xmlns="http://schemas.openxmlformats.org/spreadsheetml/2006/main" count="1293" uniqueCount="361">
  <si>
    <t>Table Population : All usual residents</t>
  </si>
  <si>
    <t>All people</t>
  </si>
  <si>
    <t>Males</t>
  </si>
  <si>
    <t>Females</t>
  </si>
  <si>
    <t>Population that lives in a household</t>
  </si>
  <si>
    <t>Population that lives in a communal establishment</t>
  </si>
  <si>
    <t>Area in hectares</t>
  </si>
  <si>
    <t>Population density (people per hectare)</t>
  </si>
  <si>
    <t>Schoolchild or full time student aged 4 and over (living away from home) at their non term time address</t>
  </si>
  <si>
    <t>No.</t>
  </si>
  <si>
    <t>%</t>
  </si>
  <si>
    <t>Northumberland UA</t>
  </si>
  <si>
    <t>Change</t>
  </si>
  <si>
    <t>NORTH EAST</t>
  </si>
  <si>
    <t>ENGLAND</t>
  </si>
  <si>
    <t>Crown Copyright applies unless otherwise stated, Copyright@ons.gov.uk</t>
  </si>
  <si>
    <t/>
  </si>
  <si>
    <t>People aged 0 - 4</t>
  </si>
  <si>
    <t>People aged 5 - 7</t>
  </si>
  <si>
    <t>People aged 8 - 9</t>
  </si>
  <si>
    <t>People aged 10 - 14</t>
  </si>
  <si>
    <t>People aged 15</t>
  </si>
  <si>
    <t>People aged 16 - 17</t>
  </si>
  <si>
    <t>People aged 18 - 19</t>
  </si>
  <si>
    <t>People aged 20 - 24</t>
  </si>
  <si>
    <t>People aged 25 - 29</t>
  </si>
  <si>
    <t>People aged 30 - 44</t>
  </si>
  <si>
    <t>People aged 45 - 59</t>
  </si>
  <si>
    <t>People aged 60 - 64</t>
  </si>
  <si>
    <t>People aged 65 - 74</t>
  </si>
  <si>
    <t>People aged 75 - 84</t>
  </si>
  <si>
    <t>People aged 85 - 89</t>
  </si>
  <si>
    <t>People aged 90 &amp; over</t>
  </si>
  <si>
    <t xml:space="preserve"> 0 - 4</t>
  </si>
  <si>
    <t xml:space="preserve"> 5 - 7</t>
  </si>
  <si>
    <t xml:space="preserve"> 8 - 9</t>
  </si>
  <si>
    <t xml:space="preserve"> 10 - 14</t>
  </si>
  <si>
    <t xml:space="preserve"> 16 - 17</t>
  </si>
  <si>
    <t xml:space="preserve"> 18 - 19</t>
  </si>
  <si>
    <t xml:space="preserve"> 20 - 24</t>
  </si>
  <si>
    <t xml:space="preserve"> 25 - 29</t>
  </si>
  <si>
    <t xml:space="preserve"> 30 - 44</t>
  </si>
  <si>
    <t xml:space="preserve"> 45 - 59</t>
  </si>
  <si>
    <t xml:space="preserve"> 60 - 64</t>
  </si>
  <si>
    <t xml:space="preserve"> 65 - 74</t>
  </si>
  <si>
    <t xml:space="preserve"> 75 - 84</t>
  </si>
  <si>
    <t xml:space="preserve"> 85 - 89</t>
  </si>
  <si>
    <t xml:space="preserve"> 90 &amp; over</t>
  </si>
  <si>
    <t>18 - 19</t>
  </si>
  <si>
    <t>65 - 74</t>
  </si>
  <si>
    <t>75 - 84</t>
  </si>
  <si>
    <t>Northumberland</t>
  </si>
  <si>
    <t>Change between 2001 and 2011</t>
  </si>
  <si>
    <t>Table Population : All usual residents aged 16 and over</t>
  </si>
  <si>
    <t>All people aged 16 and over</t>
  </si>
  <si>
    <t>Single (never married/registered a same-sex civil partnership)</t>
  </si>
  <si>
    <t>Married (including registered same-sex civil partnership)</t>
  </si>
  <si>
    <t>Separated, but still legally married or in a same-sex civil partnership</t>
  </si>
  <si>
    <t>Divorced or formerly in a same-sex civil partnership which is now legally dissolved</t>
  </si>
  <si>
    <t>Widowed or surviving partner from a same-sex civil partnership</t>
  </si>
  <si>
    <t>Table population: All usual residents aged 16 or over in households</t>
  </si>
  <si>
    <t>All Usual Residents Aged 16 and Over in Households</t>
  </si>
  <si>
    <t>Living in a Couple; Married or in a Registered Same-Sex Civil Partnership</t>
  </si>
  <si>
    <t>Living in a couple: Cohabiting</t>
  </si>
  <si>
    <t>Not Living in a Couple; Single (Never Married or Never Registered a Same-Sex Civil Partnership)</t>
  </si>
  <si>
    <t>Not Living in a Couple; Married or in a Registered Same-Sex Civil Partnership</t>
  </si>
  <si>
    <t>Not Living in a Couple; Separated (but Still Legally Married or Still Legally in a Same-Sex Civil Partnership)</t>
  </si>
  <si>
    <t>Not Living in a Couple; Divorced or Formerly in a Same-Sex Civil Partnership which is Now Legally Dissolved</t>
  </si>
  <si>
    <t>Not Living in a Couple; Widowed or Surviving Partner from a Same-Sex Civil Partnership</t>
  </si>
  <si>
    <t>England</t>
  </si>
  <si>
    <t>North East</t>
  </si>
  <si>
    <t>All households</t>
  </si>
  <si>
    <t>All Households</t>
  </si>
  <si>
    <t>One person household: Aged 65 and over</t>
  </si>
  <si>
    <t>One person household: Other</t>
  </si>
  <si>
    <t>One family only: All aged 65 and over</t>
  </si>
  <si>
    <t>One family only: Married or same-sex civil partnership couple: No children</t>
  </si>
  <si>
    <t>One family only: Married or same-sex civil partnership couple: Dependent children</t>
  </si>
  <si>
    <t>One family only: Married or same-sex civil partnership couple: All children non-dependent</t>
  </si>
  <si>
    <t>One family only: Cohabiting couple: No children</t>
  </si>
  <si>
    <t>One family only: Cohabiting couple: Dependent children</t>
  </si>
  <si>
    <t>One family only: Cohabiting couple: All children non-dependent</t>
  </si>
  <si>
    <t>One family only: Lone parent: Dependent children</t>
  </si>
  <si>
    <t>One family only: Lone parent: All children non-dependent</t>
  </si>
  <si>
    <t>Other household types: With dependent children</t>
  </si>
  <si>
    <t>Other household types: All full-time students</t>
  </si>
  <si>
    <t>Other household types: All aged 65 and over</t>
  </si>
  <si>
    <t>Other household types: Other</t>
  </si>
  <si>
    <t>Table population: All usual residents</t>
  </si>
  <si>
    <t>All usual residents</t>
  </si>
  <si>
    <t>White; English/Welsh/Scottish/Northern Irish/British</t>
  </si>
  <si>
    <t>White; Irish</t>
  </si>
  <si>
    <t>White; Other White</t>
  </si>
  <si>
    <t>Mixed/Multiple Ethnic Groups; White and Black Caribbean</t>
  </si>
  <si>
    <t>Mixed/Multiple Ethnic Groups; White and Black African</t>
  </si>
  <si>
    <t>Mixed/Multiple Ethnic Groups; White and Asian</t>
  </si>
  <si>
    <t>Mixed/Multiple Ethnic Groups; Other Mixed</t>
  </si>
  <si>
    <t>Asian/Asian British; Indian</t>
  </si>
  <si>
    <t>Asian/Asian British; Pakistani</t>
  </si>
  <si>
    <t>Asian/Asian British; Bangladeshi</t>
  </si>
  <si>
    <t>Asian/Asian British; Other Asian</t>
  </si>
  <si>
    <t>Black/African/Caribbean/Black British; African</t>
  </si>
  <si>
    <t>Black/African/Caribbean/Black British; Caribbean</t>
  </si>
  <si>
    <t>Black/African/Caribbean/Black British; Other Black</t>
  </si>
  <si>
    <t>Other Ethnic Group; Any Other Ethnic Group</t>
  </si>
  <si>
    <t>Broad White</t>
  </si>
  <si>
    <t>Broad Mixed</t>
  </si>
  <si>
    <t>Broad Asian</t>
  </si>
  <si>
    <t>Broad Black</t>
  </si>
  <si>
    <t>Broad Other</t>
  </si>
  <si>
    <t>Region</t>
  </si>
  <si>
    <t>E&amp;W</t>
  </si>
  <si>
    <t>Northern Ireland</t>
  </si>
  <si>
    <t>Scotland</t>
  </si>
  <si>
    <t>Wales</t>
  </si>
  <si>
    <t>Ireland</t>
  </si>
  <si>
    <t>Other EU: Member countries in March 2001</t>
  </si>
  <si>
    <t>Other EU: Accession countries April 2001 to March 2011</t>
  </si>
  <si>
    <t>Other countries</t>
  </si>
  <si>
    <t>Christian</t>
  </si>
  <si>
    <t>Buddhist</t>
  </si>
  <si>
    <t>Hindu</t>
  </si>
  <si>
    <t>Jewish</t>
  </si>
  <si>
    <t>Muslim</t>
  </si>
  <si>
    <t>Sikh</t>
  </si>
  <si>
    <t>Other religion</t>
  </si>
  <si>
    <t>No religion</t>
  </si>
  <si>
    <t>Religion not stated</t>
  </si>
  <si>
    <t>no.</t>
  </si>
  <si>
    <t>Dichotomised</t>
  </si>
  <si>
    <t>Day-to-day activities</t>
  </si>
  <si>
    <t>General health</t>
  </si>
  <si>
    <t>Day-to-day activities limited</t>
  </si>
  <si>
    <t>Day-to-day activities not limited</t>
  </si>
  <si>
    <t>Good health</t>
  </si>
  <si>
    <t>Not good health</t>
  </si>
  <si>
    <t>England and Wales</t>
  </si>
  <si>
    <t>Health: General Health</t>
  </si>
  <si>
    <t xml:space="preserve">To allow a comparison with 2001, general health has been divided as 'good health' and 'not good health'. This has combined 2011 Census as 'very good health' and 'good health' together as 'good health' and 'fair health', 'bad health', and 'very bad health' as 'not good health'. 2001 Census has been dichotomised using the methodology outlined in the following paper: </t>
  </si>
  <si>
    <t>Table population: All household spaces</t>
  </si>
  <si>
    <t>All households spaces</t>
  </si>
  <si>
    <t>Household Spaces With At Least One Usual Resident</t>
  </si>
  <si>
    <t>Household Spaces With No Usual Residents</t>
  </si>
  <si>
    <t>Whole House or Bungalow; Detached</t>
  </si>
  <si>
    <t>Whole House or Bungalow; Semi-Detached</t>
  </si>
  <si>
    <t>Whole House or Bungalow; Terraced (Including End-Terrace)</t>
  </si>
  <si>
    <t>Flat, Maisonette or Apartment; Purpose-Built Block of Flats or Tenement</t>
  </si>
  <si>
    <t>Flat, Maisonette or Apartment; Part of a Converted or Shared House (Including Bed-Sits)</t>
  </si>
  <si>
    <t>Flat, Maisonette or Apartment; In Commercial Building</t>
  </si>
  <si>
    <t>Caravan or Other Mobile or Temporary Structure</t>
  </si>
  <si>
    <t xml:space="preserve">No. </t>
  </si>
  <si>
    <t>Table population: All households</t>
  </si>
  <si>
    <t>Owned: Owned outright</t>
  </si>
  <si>
    <t>Owned: Owned with a mortgage or loan</t>
  </si>
  <si>
    <t>Shared ownership (part owned and part rented)</t>
  </si>
  <si>
    <t>Social rented: Rented from council (Local Authority)</t>
  </si>
  <si>
    <t>Social rented: Other</t>
  </si>
  <si>
    <t>Private rented: Private landlord or letting agency</t>
  </si>
  <si>
    <t>Private rented: Other</t>
  </si>
  <si>
    <t>Living rent free</t>
  </si>
  <si>
    <t>Percentage</t>
  </si>
  <si>
    <t>Table population: All households; All cars or vans</t>
  </si>
  <si>
    <t>No cars or vans in household</t>
  </si>
  <si>
    <t>1 car or van in household</t>
  </si>
  <si>
    <t>2 cars or vans in household</t>
  </si>
  <si>
    <t>3 cars or vans in household</t>
  </si>
  <si>
    <t>4 or more cars or vans in household</t>
  </si>
  <si>
    <t>All cars or vans in the area</t>
  </si>
  <si>
    <t>Does Not have Central Heating</t>
  </si>
  <si>
    <t>Does have Central Heating</t>
  </si>
  <si>
    <t>Occupancy Rating (Rooms) of -1 or Less</t>
  </si>
  <si>
    <t>Average Household Size</t>
  </si>
  <si>
    <t>Average Number of Rooms Per Household</t>
  </si>
  <si>
    <t>Rate</t>
  </si>
  <si>
    <t>Count</t>
  </si>
  <si>
    <t>Provides no unpaid care</t>
  </si>
  <si>
    <t>Provides 1 to 19 hours unpaid care a week</t>
  </si>
  <si>
    <t>Provides 20 to 49 hours unpaid care a week</t>
  </si>
  <si>
    <t>Provides 50 or more hours unpaid care a week</t>
  </si>
  <si>
    <t>Table population: All usual residents aged 16 and over</t>
  </si>
  <si>
    <t xml:space="preserve">2011 and 2001 not directly comparable. 2001 counts are 16-74, 2011 </t>
  </si>
  <si>
    <t>All usual residents aged 16 and over</t>
  </si>
  <si>
    <t>No qualifications</t>
  </si>
  <si>
    <t>Highest level of qualification: Level 1 qualifications</t>
  </si>
  <si>
    <t>Highest level of qualification: Level 2 qualifications</t>
  </si>
  <si>
    <t>Highest level of qualification: Level 3 qualifications</t>
  </si>
  <si>
    <t>Highest level of qualification: Level 4 qualifications and above</t>
  </si>
  <si>
    <t>Highest level of qualification: Other qualifications</t>
  </si>
  <si>
    <t xml:space="preserve">Table population: All usual residents aged 16 to 74 </t>
  </si>
  <si>
    <t xml:space="preserve">All usual residents aged 16 to 74 </t>
  </si>
  <si>
    <t>Unemployed: Age 16 to 24</t>
  </si>
  <si>
    <t>Unemployed: Age 50 to 74</t>
  </si>
  <si>
    <t>Unemployed: Never worked</t>
  </si>
  <si>
    <t>Long-term unemployed</t>
  </si>
  <si>
    <t>Economically Active</t>
  </si>
  <si>
    <t>Economically Inactive</t>
  </si>
  <si>
    <t>Unemployed</t>
  </si>
  <si>
    <t>Table population: All usual residents aged 16 to 74 in employment</t>
  </si>
  <si>
    <t>All Usual Residents Aged 16 to 74 in Employment</t>
  </si>
  <si>
    <t>Part-Time; 15 Hours or Less Worked</t>
  </si>
  <si>
    <t>Part-Time; 16 to 30 Hours Worked</t>
  </si>
  <si>
    <t>Full-Time; 31 to 48 Hours Worked</t>
  </si>
  <si>
    <t>Full-Time; 49 or More Hours Worked</t>
  </si>
  <si>
    <t>Males; Total</t>
  </si>
  <si>
    <t>Males; Part-Time; 15 Hours or Less Worked</t>
  </si>
  <si>
    <t>Males; Part-Time; 16 to 30 Hours Worked</t>
  </si>
  <si>
    <t>Males; Full-Time; 31 to 48 Hours Worked</t>
  </si>
  <si>
    <t>Males; Full-Time; 49 or More Hours Worked</t>
  </si>
  <si>
    <t>Females; Total</t>
  </si>
  <si>
    <t>Females; Part-Time; 15 Hours or Less Worked</t>
  </si>
  <si>
    <t>Females; Part-Time; 16 to 30 Hours Worked</t>
  </si>
  <si>
    <t>Females; Full-Time; 31 to 48 Hours Worked</t>
  </si>
  <si>
    <t>Females; Full-Time; 49 or More Hours Worked</t>
  </si>
  <si>
    <t>Males aged 16-74 in employment working (hours a week): Part-time: 1-5</t>
  </si>
  <si>
    <t>Males aged 16-74 in employment working (hours a week): Part-time: 6-15</t>
  </si>
  <si>
    <t>Males aged 16-74 in employment working (hours a week): Part-time: 16-30</t>
  </si>
  <si>
    <t>Males aged 16-74 in employment working (hours a week): Full-time: 31-37</t>
  </si>
  <si>
    <t>Males aged 16-74 in employment working (hours a week): Full-time: 38-48</t>
  </si>
  <si>
    <t>Males aged 16-74 in employment working (hours a week): Full-time: 49 or more</t>
  </si>
  <si>
    <t>All females aged 16-74 in employment</t>
  </si>
  <si>
    <t>Females aged 16-74 in employment working (hours a week): Part-time: 1-5</t>
  </si>
  <si>
    <t>Females aged 16-74 in employment working (hours a week): Part-time: 6-15</t>
  </si>
  <si>
    <t>Females aged 16-74 in employment working (hours a week): Part-time: 16-30</t>
  </si>
  <si>
    <t>Females aged 16-74 in employment working (hours a week): Full-time: 31-37</t>
  </si>
  <si>
    <t>Females aged 16-74 in employment working (hours a week): Full-time: 38-48</t>
  </si>
  <si>
    <t>Females aged 16-74 in employment working (hours a week): Full-time: 49 or more</t>
  </si>
  <si>
    <t>Average (mean) hours worked: Male</t>
  </si>
  <si>
    <t>Average (mean) hours worked: Female</t>
  </si>
  <si>
    <t>Hours</t>
  </si>
  <si>
    <t>Source: KS101 (2011) and  KS01 (2001)</t>
  </si>
  <si>
    <t>Source: KS102 (2011) and KS02 (2001)</t>
  </si>
  <si>
    <t>Source: KS103(2011) and  KS04 (2001)</t>
  </si>
  <si>
    <t>Source: KS104EW (2011) and KS03 (2001)</t>
  </si>
  <si>
    <t>Living Arrangements</t>
  </si>
  <si>
    <t>Source: KS105EW (2011) and KS20 (2001)</t>
  </si>
  <si>
    <t>Source: KS201EW (2011) and KS06 (2001)</t>
  </si>
  <si>
    <t>Source: KS204EW (2011) and KS05 (2001)</t>
  </si>
  <si>
    <t>Religion</t>
  </si>
  <si>
    <t>Source: KS209EW (2011) and KS07 (2001)</t>
  </si>
  <si>
    <t>Source: KS301EW (2011) and  KS08 (2001)</t>
  </si>
  <si>
    <t>Tenure</t>
  </si>
  <si>
    <t>Source: KS402EW (2011) and KS18 (2001)</t>
  </si>
  <si>
    <t>Source: KS404EW (2011) and KS17 (2001)</t>
  </si>
  <si>
    <t>Source: KS403EW (2011) and KS19 (2001)</t>
  </si>
  <si>
    <t>Source: KS501EW (2011) and KS13 (2001)</t>
  </si>
  <si>
    <t>Source: KS601EW (2011) and  KS09A (2001)</t>
  </si>
  <si>
    <t>Source: KS608 (2011) and KS12A (2001)</t>
  </si>
  <si>
    <t>Occupation</t>
  </si>
  <si>
    <t>Hours Worked</t>
  </si>
  <si>
    <t>Source: KS604EW (2011) and KS10 (2001)</t>
  </si>
  <si>
    <t>Rooms, Central Heating and Occupancy</t>
  </si>
  <si>
    <t>Provision of Unpaid Care</t>
  </si>
  <si>
    <t>Health</t>
  </si>
  <si>
    <t>Qualifications</t>
  </si>
  <si>
    <t xml:space="preserve">Economically Inactive </t>
  </si>
  <si>
    <t xml:space="preserve">Unemployed </t>
  </si>
  <si>
    <t>Employee: Part-time</t>
  </si>
  <si>
    <t xml:space="preserve"> Employee: Full-time</t>
  </si>
  <si>
    <t xml:space="preserve"> Self-employed</t>
  </si>
  <si>
    <t xml:space="preserve"> Full-time student</t>
  </si>
  <si>
    <t>Retired</t>
  </si>
  <si>
    <t xml:space="preserve"> Student (including full-time students)</t>
  </si>
  <si>
    <t>Looking after home or family</t>
  </si>
  <si>
    <t>Long-term sick or disabled</t>
  </si>
  <si>
    <t>Other</t>
  </si>
  <si>
    <t xml:space="preserve"> Age 16 to 24 </t>
  </si>
  <si>
    <t>Age 50 to 74</t>
  </si>
  <si>
    <t>Never worked</t>
  </si>
  <si>
    <t xml:space="preserve">Table Population: All usual residents aged 16 to 74 in employment </t>
  </si>
  <si>
    <t>Table population: All female usual residents aged 16 to 74 in employment</t>
  </si>
  <si>
    <t>Table population: All male usual residents aged 16 to 74 in employment</t>
  </si>
  <si>
    <t>All Male Usual Residents Aged 16 to 74</t>
  </si>
  <si>
    <t>Table population: All male usual residents aged 16 to 74</t>
  </si>
  <si>
    <t xml:space="preserve"> Employee; Part-Time</t>
  </si>
  <si>
    <t xml:space="preserve"> Employee; Full-Time</t>
  </si>
  <si>
    <t xml:space="preserve"> Self-Employed</t>
  </si>
  <si>
    <t xml:space="preserve"> Full-Time Student</t>
  </si>
  <si>
    <t>Looking After Home or Family</t>
  </si>
  <si>
    <t>Student (Including Full-Time Students)</t>
  </si>
  <si>
    <t>Long-Term Sick or Disabled</t>
  </si>
  <si>
    <t>Age 16 to 24</t>
  </si>
  <si>
    <t>Never Worked</t>
  </si>
  <si>
    <t>Long-Term Unemployed</t>
  </si>
  <si>
    <t>All females aged 16-74</t>
  </si>
  <si>
    <t>Table population: All female usual residents aged 16 to 74</t>
  </si>
  <si>
    <t xml:space="preserve">Unemployed  </t>
  </si>
  <si>
    <t>Employees Part-time</t>
  </si>
  <si>
    <t>Employees Full-time</t>
  </si>
  <si>
    <t>Self-employed</t>
  </si>
  <si>
    <t>Full-time student</t>
  </si>
  <si>
    <t>Student</t>
  </si>
  <si>
    <t>Looking after home / family</t>
  </si>
  <si>
    <t>Permanently sick / disabled</t>
  </si>
  <si>
    <t>Aged 16-24</t>
  </si>
  <si>
    <t>Aged 50 and over</t>
  </si>
  <si>
    <t>Who have never worked</t>
  </si>
  <si>
    <t>Who are long-term unemployed</t>
  </si>
  <si>
    <t>All Male Usual Residents Aged 16 to 74 in Employment</t>
  </si>
  <si>
    <t xml:space="preserve"> Managers, Directors and Senior Officials</t>
  </si>
  <si>
    <t>Professional Occupations</t>
  </si>
  <si>
    <t xml:space="preserve"> Associate Professional and Technical Occupations</t>
  </si>
  <si>
    <t>Administrative and Secretarial Occupations</t>
  </si>
  <si>
    <t>Skilled Trades Occupations</t>
  </si>
  <si>
    <t xml:space="preserve"> Caring, Leisure and Other Service Occupations</t>
  </si>
  <si>
    <t>Sales and Customer Service Occupations</t>
  </si>
  <si>
    <t>Process, Plant and Machine Operatives</t>
  </si>
  <si>
    <t>Elementary Occupations</t>
  </si>
  <si>
    <t>Managers, Directors and Senior Officials</t>
  </si>
  <si>
    <t>Associate Professional and Technical Occupations</t>
  </si>
  <si>
    <t>Caring, Leisure and Other Service Occupations</t>
  </si>
  <si>
    <t>All Female Usual Residents Aged 16 to 74 in Employment</t>
  </si>
  <si>
    <t>Table population: All Lone Parent Households with Dependent Children Where the Lone Parent is Aged 16 to 74</t>
  </si>
  <si>
    <t>All Lone Parent Households with Dependent Children Where the Lone Parent is Aged 16 to 74</t>
  </si>
  <si>
    <t>Male Lone Parent; In Part-Time Employment</t>
  </si>
  <si>
    <t>Male Lone Parent; In Full-Time Employment</t>
  </si>
  <si>
    <t>Male Lone Parent; Not In Employment</t>
  </si>
  <si>
    <t>Female Lone Parent; In Part-Time Employment</t>
  </si>
  <si>
    <t>Female Lone Parent; In Full-Time Employment</t>
  </si>
  <si>
    <t>Female Lone Parent; Not In Employment</t>
  </si>
  <si>
    <t>Source: KS107EW (2011) and KS22 (2001)</t>
  </si>
  <si>
    <t>Households with no adults in employment: With dependent children</t>
  </si>
  <si>
    <t>Households with no adults in employment: Without dependent children</t>
  </si>
  <si>
    <t>Households with dependent children: All ages</t>
  </si>
  <si>
    <t>Households with dependent children: Aged 0-4</t>
  </si>
  <si>
    <t xml:space="preserve">Adults not in Employment and Dependent Children </t>
  </si>
  <si>
    <t>Household Spaces and Accommodation Type</t>
  </si>
  <si>
    <t>Highest level of qualification: Apprenticeship*</t>
  </si>
  <si>
    <t xml:space="preserve">* Apprenticeships were a new category in the 2011 census and were not directly captured in the 2001 census. </t>
  </si>
  <si>
    <t>Source: KS602EW (2011) and KS09B (2001)</t>
  </si>
  <si>
    <t>Source: KS603EW (2011) and KS09C (2001)</t>
  </si>
  <si>
    <t>Source: KS609EW (2011) and KS12B (2001)</t>
  </si>
  <si>
    <t>Source: KS610EW (2011) and KS12C (2001)</t>
  </si>
  <si>
    <t>Lone Parent in Part-Time Employment</t>
  </si>
  <si>
    <t>Lone Parent in Full-Time Employment</t>
  </si>
  <si>
    <t>Lone Parent Not in Employment</t>
  </si>
  <si>
    <t>Male Lone Parent</t>
  </si>
  <si>
    <t>Female Lone Parent</t>
  </si>
  <si>
    <t>People aged 90+</t>
  </si>
  <si>
    <t>Source: KS106EW (2011) and KS22 (2001)</t>
  </si>
  <si>
    <t>Managers, Directors and Senior Officials*</t>
  </si>
  <si>
    <r>
      <t>Caring, Leisure and Other Service Occupations</t>
    </r>
    <r>
      <rPr>
        <b/>
        <sz val="10"/>
        <color theme="1"/>
        <rFont val="Arial"/>
        <family val="2"/>
      </rPr>
      <t>†</t>
    </r>
  </si>
  <si>
    <t>Northumberland Knowledge - Census Key Statistics</t>
  </si>
  <si>
    <t>Tables</t>
  </si>
  <si>
    <t>Source: KS401EW (2011) and K16 (2001)</t>
  </si>
  <si>
    <t>White; Gypsy or Irish Traveller*</t>
  </si>
  <si>
    <t>Other Ethnic Group; Arab*</t>
  </si>
  <si>
    <r>
      <t>Asian/Asian British; Chinese</t>
    </r>
    <r>
      <rPr>
        <b/>
        <sz val="10"/>
        <color theme="1"/>
        <rFont val="Arial"/>
        <family val="2"/>
      </rPr>
      <t>†</t>
    </r>
  </si>
  <si>
    <t>† 'Chinese' was moved to the 'Asian/Asian British' category for the 2011 Census. In 2001 it was in the category 'Chinese or any other ethnic group'.</t>
  </si>
  <si>
    <t>* 'White; Gypsy or Irish Traveller' and 'Other Ethnic group: Arab' were new categories in the 2011 census.</t>
  </si>
  <si>
    <t>* This category was  'Managers and Senior Officals' at the time of the 2001 census</t>
  </si>
  <si>
    <t>† This category was 'Personal Service Occupations' at the time of the 2001 census</t>
  </si>
  <si>
    <t>Usual Resident Population</t>
  </si>
  <si>
    <t>Age Structure</t>
  </si>
  <si>
    <t>Marital and Civil Partnership Status</t>
  </si>
  <si>
    <t>Household Composition</t>
  </si>
  <si>
    <t>Lone Parent Households with Dependent Children</t>
  </si>
  <si>
    <t>Ethnic Group</t>
  </si>
  <si>
    <t>Country of Birth</t>
  </si>
  <si>
    <t>Car or Van Availability</t>
  </si>
  <si>
    <t>Economic Activity</t>
  </si>
  <si>
    <t>Adults Not in Employment with Dependent Children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</si>
</sst>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0.0"/>
    <numFmt numFmtId="166" formatCode="_-* #,##0_-;\-* #,##0_-;_-* &quot;-&quot;??_-;_-@_-"/>
    <numFmt numFmtId="167" formatCode="#,##0.000"/>
  </numFmts>
  <fonts count="3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name val="Calibri"/>
      <family val="2"/>
      <scheme val="minor"/>
    </font>
    <font>
      <b/>
      <sz val="10"/>
      <name val="Calibri"/>
      <family val="2"/>
      <scheme val="minor"/>
    </font>
    <font>
      <sz val="10"/>
      <name val="Calibri"/>
      <family val="2"/>
      <scheme val="minor"/>
    </font>
    <font>
      <sz val="10"/>
      <name val="Arial"/>
      <family val="2"/>
    </font>
    <font>
      <sz val="12"/>
      <name val="Calibri"/>
      <family val="2"/>
      <scheme val="minor"/>
    </font>
    <font>
      <b/>
      <sz val="10"/>
      <name val="Arial"/>
      <family val="2"/>
    </font>
    <font>
      <sz val="10"/>
      <color theme="1"/>
      <name val="Calibri"/>
      <family val="2"/>
      <scheme val="minor"/>
    </font>
    <font>
      <b/>
      <sz val="8"/>
      <name val="Arial"/>
      <family val="2"/>
    </font>
    <font>
      <sz val="8"/>
      <name val="Arial"/>
      <family val="2"/>
    </font>
    <font>
      <b/>
      <sz val="10"/>
      <color theme="1"/>
      <name val="Calibri"/>
      <family val="2"/>
      <scheme val="minor"/>
    </font>
    <font>
      <b/>
      <sz val="8"/>
      <color indexed="9"/>
      <name val="Calibri"/>
      <family val="2"/>
      <scheme val="minor"/>
    </font>
    <font>
      <sz val="8"/>
      <name val="Calibri"/>
      <family val="2"/>
      <scheme val="minor"/>
    </font>
    <font>
      <sz val="8"/>
      <color theme="1"/>
      <name val="Calibri"/>
      <family val="2"/>
      <scheme val="minor"/>
    </font>
    <font>
      <b/>
      <sz val="8"/>
      <name val="Calibri"/>
      <family val="2"/>
      <scheme val="minor"/>
    </font>
    <font>
      <sz val="11"/>
      <name val="Calibri"/>
      <family val="2"/>
      <scheme val="minor"/>
    </font>
    <font>
      <b/>
      <sz val="8"/>
      <color theme="1"/>
      <name val="Calibri"/>
      <family val="2"/>
      <scheme val="minor"/>
    </font>
    <font>
      <sz val="9"/>
      <color theme="1"/>
      <name val="Calibri"/>
      <family val="2"/>
      <scheme val="minor"/>
    </font>
    <font>
      <b/>
      <sz val="11"/>
      <color rgb="FFFF0000"/>
      <name val="Calibri"/>
      <family val="2"/>
      <scheme val="minor"/>
    </font>
    <font>
      <b/>
      <sz val="11"/>
      <name val="Calibri"/>
      <family val="2"/>
      <scheme val="minor"/>
    </font>
    <font>
      <sz val="11"/>
      <name val="Calibri"/>
      <family val="2"/>
    </font>
    <font>
      <sz val="8"/>
      <color theme="1"/>
      <name val="Arial"/>
      <family val="2"/>
    </font>
    <font>
      <sz val="9"/>
      <name val="Calibri"/>
      <family val="2"/>
      <scheme val="minor"/>
    </font>
    <font>
      <sz val="9"/>
      <name val="Arial"/>
      <family val="2"/>
    </font>
    <font>
      <b/>
      <sz val="9"/>
      <name val="Calibri"/>
      <family val="2"/>
      <scheme val="minor"/>
    </font>
    <font>
      <u/>
      <sz val="11"/>
      <color theme="10"/>
      <name val="Calibri"/>
      <family val="2"/>
      <scheme val="minor"/>
    </font>
    <font>
      <u/>
      <sz val="9"/>
      <color theme="10"/>
      <name val="Calibri"/>
      <family val="2"/>
      <scheme val="minor"/>
    </font>
    <font>
      <sz val="9"/>
      <color theme="1"/>
      <name val="Arial"/>
      <family val="2"/>
    </font>
    <font>
      <sz val="12"/>
      <color theme="1"/>
      <name val="Calibri"/>
      <family val="2"/>
      <scheme val="minor"/>
    </font>
    <font>
      <b/>
      <sz val="9"/>
      <color theme="1"/>
      <name val="Calibri"/>
      <family val="2"/>
      <scheme val="minor"/>
    </font>
    <font>
      <sz val="12"/>
      <color rgb="FFACA899"/>
      <name val="Calibri"/>
      <family val="2"/>
      <scheme val="minor"/>
    </font>
    <font>
      <b/>
      <sz val="12"/>
      <color theme="1"/>
      <name val="Calibri"/>
      <family val="2"/>
      <scheme val="minor"/>
    </font>
    <font>
      <b/>
      <sz val="14"/>
      <name val="Calibri"/>
      <family val="2"/>
      <scheme val="minor"/>
    </font>
    <font>
      <b/>
      <sz val="10"/>
      <color theme="1"/>
      <name val="Arial"/>
      <family val="2"/>
    </font>
    <font>
      <b/>
      <u/>
      <sz val="11"/>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indexed="9"/>
        <bgColor indexed="0"/>
      </patternFill>
    </fill>
    <fill>
      <patternFill patternType="solid">
        <fgColor indexed="63"/>
        <bgColor indexed="0"/>
      </patternFill>
    </fill>
    <fill>
      <patternFill patternType="solid">
        <fgColor theme="0" tint="-0.24994659260841701"/>
        <bgColor indexed="0"/>
      </patternFill>
    </fill>
    <fill>
      <patternFill patternType="solid">
        <fgColor theme="0" tint="-0.14996795556505021"/>
        <bgColor indexed="0"/>
      </patternFill>
    </fill>
    <fill>
      <patternFill patternType="solid">
        <fgColor theme="0" tint="-0.14996795556505021"/>
        <bgColor indexed="64"/>
      </patternFill>
    </fill>
    <fill>
      <patternFill patternType="solid">
        <fgColor theme="0" tint="-0.24994659260841701"/>
        <bgColor indexed="64"/>
      </patternFill>
    </fill>
    <fill>
      <patternFill patternType="solid">
        <fgColor indexed="9"/>
        <bgColor indexed="26"/>
      </patternFill>
    </fill>
    <fill>
      <patternFill patternType="solid">
        <fgColor theme="0"/>
        <bgColor indexed="0"/>
      </patternFill>
    </fill>
  </fills>
  <borders count="43">
    <border>
      <left/>
      <right/>
      <top/>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auto="1"/>
      </left>
      <right style="thin">
        <color auto="1"/>
      </right>
      <top style="thin">
        <color auto="1"/>
      </top>
      <bottom style="thin">
        <color auto="1"/>
      </bottom>
      <diagonal/>
    </border>
    <border>
      <left/>
      <right/>
      <top style="thin">
        <color indexed="9"/>
      </top>
      <bottom style="thin">
        <color indexed="9"/>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indexed="64"/>
      </left>
      <right/>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xf numFmtId="0" fontId="7" fillId="0" borderId="0"/>
    <xf numFmtId="0" fontId="11" fillId="0" borderId="0">
      <alignment horizontal="left"/>
    </xf>
    <xf numFmtId="0" fontId="12" fillId="0" borderId="0">
      <alignment horizontal="left"/>
    </xf>
    <xf numFmtId="0" fontId="12" fillId="0" borderId="0">
      <alignment horizontal="center" vertical="center" wrapText="1"/>
    </xf>
    <xf numFmtId="0" fontId="28" fillId="0" borderId="0" applyNumberFormat="0" applyFill="0" applyBorder="0" applyAlignment="0" applyProtection="0"/>
  </cellStyleXfs>
  <cellXfs count="429">
    <xf numFmtId="0" fontId="0" fillId="0" borderId="0" xfId="0"/>
    <xf numFmtId="0" fontId="2" fillId="0" borderId="0" xfId="0" applyFont="1"/>
    <xf numFmtId="0" fontId="0" fillId="2" borderId="0" xfId="0" applyFill="1"/>
    <xf numFmtId="0" fontId="3" fillId="2" borderId="0" xfId="0" applyFont="1" applyFill="1"/>
    <xf numFmtId="0" fontId="4" fillId="3" borderId="0" xfId="0" applyNumberFormat="1" applyFont="1" applyFill="1" applyBorder="1" applyAlignment="1" applyProtection="1">
      <alignment horizontal="left" vertical="top"/>
      <protection locked="0"/>
    </xf>
    <xf numFmtId="0" fontId="5" fillId="3" borderId="0" xfId="0" applyNumberFormat="1" applyFont="1" applyFill="1" applyBorder="1" applyAlignment="1" applyProtection="1">
      <alignment horizontal="left" vertical="top"/>
      <protection locked="0"/>
    </xf>
    <xf numFmtId="0" fontId="6" fillId="3" borderId="0" xfId="0" applyNumberFormat="1" applyFont="1" applyFill="1" applyBorder="1" applyAlignment="1" applyProtection="1">
      <alignment vertical="top"/>
      <protection locked="0"/>
    </xf>
    <xf numFmtId="0" fontId="7" fillId="3" borderId="0" xfId="0" applyNumberFormat="1" applyFont="1" applyFill="1" applyBorder="1" applyAlignment="1" applyProtection="1">
      <alignment vertical="top"/>
      <protection locked="0"/>
    </xf>
    <xf numFmtId="0" fontId="7" fillId="0" borderId="0" xfId="0" applyNumberFormat="1" applyFont="1" applyFill="1" applyBorder="1" applyAlignment="1" applyProtection="1">
      <alignment vertical="top"/>
      <protection locked="0"/>
    </xf>
    <xf numFmtId="0" fontId="8" fillId="3" borderId="0" xfId="0" applyNumberFormat="1" applyFont="1" applyFill="1" applyBorder="1" applyAlignment="1" applyProtection="1">
      <alignment vertical="top"/>
      <protection locked="0"/>
    </xf>
    <xf numFmtId="0" fontId="5" fillId="3" borderId="0" xfId="0" applyNumberFormat="1" applyFont="1" applyFill="1" applyBorder="1" applyAlignment="1" applyProtection="1">
      <alignment vertical="top"/>
      <protection locked="0"/>
    </xf>
    <xf numFmtId="0" fontId="7" fillId="3" borderId="0" xfId="0" applyNumberFormat="1" applyFont="1" applyFill="1" applyBorder="1" applyAlignment="1" applyProtection="1">
      <alignment vertical="top" wrapText="1"/>
      <protection locked="0"/>
    </xf>
    <xf numFmtId="0" fontId="7" fillId="0" borderId="0" xfId="0" applyNumberFormat="1" applyFont="1" applyFill="1" applyBorder="1" applyAlignment="1" applyProtection="1">
      <alignment vertical="top" wrapText="1"/>
      <protection locked="0"/>
    </xf>
    <xf numFmtId="3" fontId="0" fillId="0" borderId="0" xfId="0" applyNumberFormat="1" applyFont="1"/>
    <xf numFmtId="164" fontId="0" fillId="0" borderId="0" xfId="0" applyNumberFormat="1" applyFont="1"/>
    <xf numFmtId="0" fontId="0" fillId="0" borderId="0" xfId="0" applyFont="1"/>
    <xf numFmtId="0" fontId="9" fillId="3" borderId="0" xfId="0" applyNumberFormat="1" applyFont="1" applyFill="1" applyBorder="1" applyAlignment="1" applyProtection="1">
      <alignment vertical="top"/>
      <protection locked="0"/>
    </xf>
    <xf numFmtId="164" fontId="0" fillId="0" borderId="0" xfId="0" applyNumberFormat="1"/>
    <xf numFmtId="164" fontId="10" fillId="0" borderId="0" xfId="0" applyNumberFormat="1" applyFont="1"/>
    <xf numFmtId="0" fontId="10" fillId="0" borderId="0" xfId="0" applyFont="1"/>
    <xf numFmtId="3" fontId="0" fillId="0" borderId="7" xfId="0" applyNumberFormat="1" applyFont="1" applyBorder="1"/>
    <xf numFmtId="164" fontId="0" fillId="0" borderId="7" xfId="0" applyNumberFormat="1" applyFont="1" applyBorder="1"/>
    <xf numFmtId="1" fontId="0" fillId="0" borderId="7" xfId="0" applyNumberFormat="1" applyFont="1" applyBorder="1"/>
    <xf numFmtId="0" fontId="6" fillId="0" borderId="0" xfId="0" applyNumberFormat="1" applyFont="1" applyFill="1" applyBorder="1" applyAlignment="1" applyProtection="1">
      <alignment vertical="top"/>
      <protection locked="0"/>
    </xf>
    <xf numFmtId="0" fontId="15" fillId="0" borderId="0" xfId="0" applyNumberFormat="1" applyFont="1" applyFill="1" applyBorder="1" applyAlignment="1" applyProtection="1">
      <alignment vertical="top" wrapText="1"/>
      <protection locked="0"/>
    </xf>
    <xf numFmtId="0" fontId="14" fillId="4" borderId="3" xfId="0" applyNumberFormat="1" applyFont="1" applyFill="1" applyBorder="1" applyAlignment="1" applyProtection="1">
      <alignment horizontal="left" vertical="center" wrapText="1"/>
      <protection locked="0"/>
    </xf>
    <xf numFmtId="3" fontId="16" fillId="0" borderId="0" xfId="0" applyNumberFormat="1" applyFont="1"/>
    <xf numFmtId="164" fontId="16" fillId="0" borderId="0" xfId="0" applyNumberFormat="1" applyFont="1"/>
    <xf numFmtId="0" fontId="16" fillId="0" borderId="0" xfId="0" applyFont="1"/>
    <xf numFmtId="0" fontId="17" fillId="0" borderId="2" xfId="0" applyNumberFormat="1" applyFont="1" applyFill="1" applyBorder="1" applyAlignment="1" applyProtection="1">
      <alignment vertical="center" wrapText="1"/>
      <protection locked="0"/>
    </xf>
    <xf numFmtId="0" fontId="17" fillId="0" borderId="1" xfId="0" applyNumberFormat="1" applyFont="1" applyFill="1" applyBorder="1" applyAlignment="1" applyProtection="1">
      <alignment vertical="center" wrapText="1"/>
      <protection locked="0"/>
    </xf>
    <xf numFmtId="165" fontId="16" fillId="0" borderId="0" xfId="0" applyNumberFormat="1" applyFont="1"/>
    <xf numFmtId="0" fontId="17" fillId="0" borderId="8" xfId="0" applyNumberFormat="1" applyFont="1" applyFill="1" applyBorder="1" applyAlignment="1" applyProtection="1">
      <alignment horizontal="center" vertical="center" wrapText="1"/>
      <protection locked="0"/>
    </xf>
    <xf numFmtId="0" fontId="17" fillId="0" borderId="9" xfId="0" applyNumberFormat="1" applyFont="1" applyFill="1" applyBorder="1" applyAlignment="1" applyProtection="1">
      <alignment vertical="center" wrapText="1"/>
      <protection locked="0"/>
    </xf>
    <xf numFmtId="0" fontId="18" fillId="0" borderId="0" xfId="0" applyFont="1"/>
    <xf numFmtId="0" fontId="17" fillId="0" borderId="10" xfId="0" applyNumberFormat="1" applyFont="1" applyFill="1" applyBorder="1" applyAlignment="1" applyProtection="1">
      <alignment horizontal="center" vertical="center" wrapText="1"/>
      <protection locked="0"/>
    </xf>
    <xf numFmtId="0" fontId="17" fillId="0" borderId="11" xfId="0" applyNumberFormat="1" applyFont="1" applyFill="1" applyBorder="1" applyAlignment="1" applyProtection="1">
      <alignment vertical="center" wrapText="1"/>
      <protection locked="0"/>
    </xf>
    <xf numFmtId="0" fontId="17" fillId="0" borderId="12" xfId="0" applyNumberFormat="1" applyFont="1" applyFill="1" applyBorder="1" applyAlignment="1" applyProtection="1">
      <alignment vertical="center" wrapText="1"/>
      <protection locked="0"/>
    </xf>
    <xf numFmtId="0" fontId="15" fillId="0" borderId="10" xfId="0" applyNumberFormat="1" applyFont="1" applyFill="1" applyBorder="1" applyAlignment="1" applyProtection="1">
      <alignment vertical="top" wrapText="1"/>
      <protection locked="0"/>
    </xf>
    <xf numFmtId="0" fontId="14" fillId="4" borderId="6" xfId="0" applyNumberFormat="1" applyFont="1" applyFill="1" applyBorder="1" applyAlignment="1" applyProtection="1">
      <alignment horizontal="left" vertical="center" wrapText="1"/>
      <protection locked="0"/>
    </xf>
    <xf numFmtId="0" fontId="17" fillId="5" borderId="13" xfId="0" applyNumberFormat="1" applyFont="1" applyFill="1" applyBorder="1" applyAlignment="1" applyProtection="1">
      <alignment horizontal="left" vertical="center" wrapText="1"/>
      <protection locked="0"/>
    </xf>
    <xf numFmtId="0" fontId="14" fillId="0" borderId="1" xfId="0" applyNumberFormat="1" applyFont="1" applyFill="1" applyBorder="1" applyAlignment="1" applyProtection="1">
      <alignment horizontal="center" vertical="center" wrapText="1"/>
      <protection locked="0"/>
    </xf>
    <xf numFmtId="0" fontId="14" fillId="0" borderId="3" xfId="0" applyNumberFormat="1" applyFont="1" applyFill="1" applyBorder="1" applyAlignment="1" applyProtection="1">
      <alignment horizontal="center" vertical="center" wrapText="1"/>
      <protection locked="0"/>
    </xf>
    <xf numFmtId="0" fontId="17" fillId="5" borderId="13" xfId="0" applyNumberFormat="1" applyFont="1" applyFill="1" applyBorder="1" applyAlignment="1" applyProtection="1">
      <alignment horizontal="center" vertical="center" wrapText="1"/>
      <protection locked="0"/>
    </xf>
    <xf numFmtId="3" fontId="16" fillId="0" borderId="13" xfId="0" applyNumberFormat="1" applyFont="1" applyBorder="1"/>
    <xf numFmtId="164" fontId="16" fillId="0" borderId="13" xfId="0" applyNumberFormat="1" applyFont="1" applyBorder="1"/>
    <xf numFmtId="0" fontId="16" fillId="0" borderId="13" xfId="0" applyFont="1" applyBorder="1"/>
    <xf numFmtId="0" fontId="6" fillId="3" borderId="0" xfId="0" applyNumberFormat="1" applyFont="1" applyFill="1" applyBorder="1" applyAlignment="1" applyProtection="1">
      <alignment vertical="top" wrapText="1"/>
      <protection locked="0"/>
    </xf>
    <xf numFmtId="0" fontId="6" fillId="0" borderId="0" xfId="0" applyNumberFormat="1" applyFont="1" applyFill="1" applyBorder="1" applyAlignment="1" applyProtection="1">
      <alignment vertical="top" wrapText="1"/>
      <protection locked="0"/>
    </xf>
    <xf numFmtId="3" fontId="0" fillId="0" borderId="13" xfId="0" applyNumberFormat="1" applyFont="1" applyBorder="1"/>
    <xf numFmtId="164" fontId="0" fillId="0" borderId="13" xfId="0" applyNumberFormat="1" applyFont="1" applyBorder="1"/>
    <xf numFmtId="0" fontId="20" fillId="0" borderId="13" xfId="0" applyFont="1" applyBorder="1"/>
    <xf numFmtId="0" fontId="20" fillId="0" borderId="13" xfId="0" applyFont="1" applyBorder="1" applyAlignment="1">
      <alignment wrapText="1"/>
    </xf>
    <xf numFmtId="3" fontId="20" fillId="0" borderId="13" xfId="0" applyNumberFormat="1" applyFont="1" applyBorder="1"/>
    <xf numFmtId="164" fontId="20" fillId="0" borderId="13" xfId="0" applyNumberFormat="1" applyFont="1" applyBorder="1"/>
    <xf numFmtId="164" fontId="20" fillId="0" borderId="13" xfId="0" applyNumberFormat="1" applyFont="1" applyBorder="1" applyAlignment="1">
      <alignment wrapText="1"/>
    </xf>
    <xf numFmtId="3" fontId="0" fillId="0" borderId="0" xfId="0" applyNumberFormat="1"/>
    <xf numFmtId="3" fontId="20" fillId="0" borderId="13" xfId="0" applyNumberFormat="1" applyFont="1" applyBorder="1" applyAlignment="1">
      <alignment wrapText="1"/>
    </xf>
    <xf numFmtId="0" fontId="0" fillId="0" borderId="19" xfId="0" applyBorder="1"/>
    <xf numFmtId="0" fontId="20" fillId="0" borderId="19" xfId="0" applyFont="1" applyBorder="1"/>
    <xf numFmtId="0" fontId="0" fillId="0" borderId="0" xfId="0" applyBorder="1"/>
    <xf numFmtId="0" fontId="20" fillId="0" borderId="0" xfId="0" applyFont="1" applyBorder="1" applyAlignment="1">
      <alignment wrapText="1"/>
    </xf>
    <xf numFmtId="164" fontId="20" fillId="0" borderId="0" xfId="0" applyNumberFormat="1" applyFont="1" applyBorder="1"/>
    <xf numFmtId="164" fontId="20" fillId="0" borderId="0" xfId="0" applyNumberFormat="1" applyFont="1" applyBorder="1" applyAlignment="1">
      <alignment wrapText="1"/>
    </xf>
    <xf numFmtId="0" fontId="3" fillId="9" borderId="0" xfId="0" applyFont="1" applyFill="1"/>
    <xf numFmtId="0" fontId="2" fillId="9" borderId="0" xfId="0" applyFont="1" applyFill="1"/>
    <xf numFmtId="0" fontId="21" fillId="0" borderId="0" xfId="5" applyFont="1">
      <alignment horizontal="left"/>
    </xf>
    <xf numFmtId="0" fontId="22" fillId="0" borderId="0" xfId="5" applyFont="1">
      <alignment horizontal="left"/>
    </xf>
    <xf numFmtId="0" fontId="18" fillId="0" borderId="0" xfId="0" applyFont="1" applyBorder="1" applyAlignment="1">
      <alignment vertical="top" wrapText="1"/>
    </xf>
    <xf numFmtId="0" fontId="18" fillId="0" borderId="0" xfId="0" applyFont="1" applyBorder="1" applyAlignment="1">
      <alignment vertical="top"/>
    </xf>
    <xf numFmtId="3" fontId="2" fillId="0" borderId="0" xfId="0" applyNumberFormat="1" applyFont="1"/>
    <xf numFmtId="0" fontId="18" fillId="0" borderId="0" xfId="0" applyFont="1" applyAlignment="1">
      <alignment horizontal="right"/>
    </xf>
    <xf numFmtId="0" fontId="23" fillId="0" borderId="0" xfId="0" applyFont="1" applyAlignment="1">
      <alignment horizontal="right"/>
    </xf>
    <xf numFmtId="3" fontId="20" fillId="0" borderId="0" xfId="0" applyNumberFormat="1" applyFont="1"/>
    <xf numFmtId="0" fontId="20" fillId="0" borderId="0" xfId="0" applyFont="1"/>
    <xf numFmtId="0" fontId="17" fillId="0" borderId="0" xfId="3" applyNumberFormat="1" applyFont="1" applyFill="1" applyBorder="1" applyAlignment="1" applyProtection="1">
      <alignment horizontal="left" vertical="top"/>
      <protection locked="0"/>
    </xf>
    <xf numFmtId="0" fontId="15" fillId="0" borderId="0" xfId="3" applyNumberFormat="1" applyFont="1" applyFill="1" applyBorder="1" applyAlignment="1" applyProtection="1">
      <alignment vertical="top"/>
      <protection locked="0"/>
    </xf>
    <xf numFmtId="0" fontId="19" fillId="0" borderId="0" xfId="0" applyFont="1"/>
    <xf numFmtId="0" fontId="17" fillId="0" borderId="0" xfId="3" applyNumberFormat="1" applyFont="1" applyFill="1" applyBorder="1" applyAlignment="1" applyProtection="1">
      <alignment vertical="top"/>
      <protection locked="0"/>
    </xf>
    <xf numFmtId="0" fontId="1" fillId="0" borderId="0" xfId="0" applyFont="1"/>
    <xf numFmtId="165" fontId="1" fillId="0" borderId="0" xfId="0" applyNumberFormat="1" applyFont="1"/>
    <xf numFmtId="0" fontId="17" fillId="0" borderId="0" xfId="4" applyNumberFormat="1" applyFont="1" applyFill="1" applyBorder="1" applyAlignment="1" applyProtection="1">
      <alignment horizontal="left" vertical="top"/>
      <protection locked="0"/>
    </xf>
    <xf numFmtId="0" fontId="15" fillId="0" borderId="0" xfId="4" applyNumberFormat="1" applyFont="1" applyFill="1" applyBorder="1" applyAlignment="1" applyProtection="1">
      <alignment vertical="top"/>
      <protection locked="0"/>
    </xf>
    <xf numFmtId="0" fontId="15" fillId="0" borderId="0" xfId="4" applyNumberFormat="1" applyFont="1" applyFill="1" applyBorder="1" applyAlignment="1" applyProtection="1">
      <alignment vertical="top" wrapText="1"/>
      <protection locked="0"/>
    </xf>
    <xf numFmtId="0" fontId="11" fillId="0" borderId="0" xfId="4" applyNumberFormat="1" applyFont="1" applyFill="1" applyBorder="1" applyAlignment="1" applyProtection="1">
      <alignment horizontal="left" vertical="top"/>
      <protection locked="0"/>
    </xf>
    <xf numFmtId="0" fontId="24" fillId="0" borderId="0" xfId="0" applyFont="1"/>
    <xf numFmtId="0" fontId="12" fillId="0" borderId="0" xfId="4" applyNumberFormat="1" applyFont="1" applyFill="1" applyBorder="1" applyAlignment="1" applyProtection="1">
      <alignment vertical="top"/>
      <protection locked="0"/>
    </xf>
    <xf numFmtId="0" fontId="12" fillId="0" borderId="0" xfId="4" applyNumberFormat="1" applyFont="1" applyFill="1" applyBorder="1" applyAlignment="1" applyProtection="1">
      <alignment vertical="top" wrapText="1"/>
      <protection locked="0"/>
    </xf>
    <xf numFmtId="0" fontId="27" fillId="0" borderId="0" xfId="3" applyNumberFormat="1" applyFont="1" applyFill="1" applyBorder="1" applyAlignment="1" applyProtection="1">
      <alignment horizontal="left" vertical="top"/>
      <protection locked="0"/>
    </xf>
    <xf numFmtId="0" fontId="25" fillId="0" borderId="0" xfId="3" applyNumberFormat="1" applyFont="1" applyFill="1" applyBorder="1" applyAlignment="1" applyProtection="1">
      <alignment vertical="top"/>
      <protection locked="0"/>
    </xf>
    <xf numFmtId="17" fontId="0" fillId="0" borderId="0" xfId="0" applyNumberFormat="1"/>
    <xf numFmtId="0" fontId="11" fillId="0" borderId="0" xfId="3" applyNumberFormat="1" applyFont="1" applyFill="1" applyBorder="1" applyAlignment="1" applyProtection="1">
      <alignment horizontal="left" vertical="top"/>
      <protection locked="0"/>
    </xf>
    <xf numFmtId="0" fontId="12" fillId="0" borderId="0" xfId="3" applyNumberFormat="1" applyFont="1" applyFill="1" applyBorder="1" applyAlignment="1" applyProtection="1">
      <alignment vertical="top"/>
      <protection locked="0"/>
    </xf>
    <xf numFmtId="0" fontId="12" fillId="0" borderId="0" xfId="3" applyFont="1" applyFill="1" applyBorder="1" applyAlignment="1">
      <alignment horizontal="center" vertical="top" wrapText="1"/>
    </xf>
    <xf numFmtId="0" fontId="12" fillId="0" borderId="0" xfId="3" applyFont="1" applyFill="1" applyBorder="1" applyAlignment="1" applyProtection="1">
      <alignment horizontal="center" vertical="top" wrapText="1"/>
      <protection locked="0"/>
    </xf>
    <xf numFmtId="0" fontId="26" fillId="0" borderId="0" xfId="3" applyNumberFormat="1" applyFont="1" applyFill="1" applyBorder="1" applyAlignment="1" applyProtection="1">
      <alignment vertical="top"/>
      <protection locked="0"/>
    </xf>
    <xf numFmtId="0" fontId="26" fillId="0" borderId="0" xfId="3" applyFont="1" applyFill="1" applyBorder="1" applyAlignment="1">
      <alignment horizontal="center" vertical="top" wrapText="1"/>
    </xf>
    <xf numFmtId="0" fontId="26" fillId="0" borderId="0" xfId="3" applyFont="1" applyFill="1" applyBorder="1" applyAlignment="1" applyProtection="1">
      <alignment horizontal="center" vertical="top" wrapText="1"/>
      <protection locked="0"/>
    </xf>
    <xf numFmtId="0" fontId="7" fillId="0" borderId="0" xfId="3" applyNumberFormat="1" applyFont="1" applyFill="1" applyBorder="1" applyAlignment="1" applyProtection="1">
      <alignment vertical="top"/>
      <protection locked="0"/>
    </xf>
    <xf numFmtId="166" fontId="12" fillId="0" borderId="0" xfId="1" applyNumberFormat="1" applyFont="1" applyFill="1" applyBorder="1" applyAlignment="1" applyProtection="1">
      <alignment vertical="top"/>
      <protection locked="0"/>
    </xf>
    <xf numFmtId="0" fontId="30" fillId="0" borderId="0" xfId="0" applyFont="1"/>
    <xf numFmtId="164" fontId="30" fillId="0" borderId="0" xfId="0" applyNumberFormat="1" applyFont="1"/>
    <xf numFmtId="165" fontId="0" fillId="0" borderId="0" xfId="0" applyNumberFormat="1"/>
    <xf numFmtId="17" fontId="30" fillId="0" borderId="0" xfId="0" applyNumberFormat="1" applyFont="1"/>
    <xf numFmtId="167" fontId="0" fillId="0" borderId="0" xfId="0" applyNumberFormat="1"/>
    <xf numFmtId="0" fontId="4" fillId="0" borderId="0" xfId="3" applyNumberFormat="1" applyFont="1" applyFill="1" applyBorder="1" applyAlignment="1" applyProtection="1">
      <alignment horizontal="left" vertical="top"/>
      <protection locked="0"/>
    </xf>
    <xf numFmtId="0" fontId="31" fillId="0" borderId="0" xfId="0" applyFont="1"/>
    <xf numFmtId="0" fontId="8" fillId="0" borderId="0" xfId="3" applyNumberFormat="1" applyFont="1" applyFill="1" applyBorder="1" applyAlignment="1" applyProtection="1">
      <alignment vertical="top"/>
      <protection locked="0"/>
    </xf>
    <xf numFmtId="0" fontId="15" fillId="0" borderId="0" xfId="3" applyNumberFormat="1" applyFont="1" applyFill="1" applyBorder="1" applyAlignment="1" applyProtection="1">
      <alignment horizontal="center" vertical="top"/>
      <protection locked="0"/>
    </xf>
    <xf numFmtId="3" fontId="1" fillId="0" borderId="0" xfId="0" applyNumberFormat="1" applyFont="1"/>
    <xf numFmtId="3" fontId="24" fillId="0" borderId="0" xfId="0" applyNumberFormat="1" applyFont="1"/>
    <xf numFmtId="165" fontId="24" fillId="0" borderId="0" xfId="0" applyNumberFormat="1" applyFont="1"/>
    <xf numFmtId="164" fontId="1" fillId="0" borderId="0" xfId="0" applyNumberFormat="1" applyFont="1"/>
    <xf numFmtId="0" fontId="33" fillId="0" borderId="0" xfId="0" applyFont="1" applyFill="1"/>
    <xf numFmtId="0" fontId="1" fillId="0" borderId="0" xfId="0" applyFont="1" applyBorder="1"/>
    <xf numFmtId="0" fontId="11" fillId="0" borderId="0" xfId="3" applyFont="1" applyFill="1" applyBorder="1" applyAlignment="1">
      <alignment horizontal="center" vertical="center" wrapText="1"/>
    </xf>
    <xf numFmtId="0" fontId="12" fillId="0" borderId="0" xfId="3" applyFont="1" applyFill="1" applyBorder="1" applyAlignment="1">
      <alignment horizontal="center" vertical="center" wrapText="1"/>
    </xf>
    <xf numFmtId="3" fontId="10" fillId="0" borderId="13" xfId="0" applyNumberFormat="1" applyFont="1" applyBorder="1"/>
    <xf numFmtId="164" fontId="10" fillId="0" borderId="13" xfId="0" applyNumberFormat="1" applyFont="1" applyBorder="1"/>
    <xf numFmtId="165" fontId="10" fillId="0" borderId="13" xfId="0" applyNumberFormat="1" applyFont="1" applyBorder="1"/>
    <xf numFmtId="0" fontId="22" fillId="0" borderId="0" xfId="3" applyNumberFormat="1" applyFont="1" applyFill="1" applyBorder="1" applyAlignment="1" applyProtection="1">
      <alignment horizontal="left" vertical="top"/>
      <protection locked="0"/>
    </xf>
    <xf numFmtId="0" fontId="18" fillId="0" borderId="0" xfId="3" applyNumberFormat="1" applyFont="1" applyFill="1" applyBorder="1" applyAlignment="1" applyProtection="1">
      <alignment vertical="top"/>
      <protection locked="0"/>
    </xf>
    <xf numFmtId="0" fontId="20" fillId="0" borderId="0" xfId="0" applyFont="1" applyAlignment="1">
      <alignment wrapText="1"/>
    </xf>
    <xf numFmtId="17" fontId="20" fillId="0" borderId="0" xfId="0" applyNumberFormat="1" applyFont="1"/>
    <xf numFmtId="0" fontId="11" fillId="0" borderId="0" xfId="4" applyNumberFormat="1" applyFont="1" applyFill="1" applyBorder="1" applyAlignment="1" applyProtection="1">
      <alignment vertical="top"/>
      <protection locked="0"/>
    </xf>
    <xf numFmtId="0" fontId="15" fillId="0" borderId="13" xfId="3" applyFont="1" applyFill="1" applyBorder="1" applyAlignment="1" applyProtection="1">
      <alignment horizontal="center" vertical="top" wrapText="1"/>
      <protection locked="0"/>
    </xf>
    <xf numFmtId="0" fontId="15" fillId="0" borderId="0" xfId="3" applyNumberFormat="1" applyFont="1" applyFill="1" applyBorder="1" applyAlignment="1" applyProtection="1">
      <alignment horizontal="center" vertical="top" wrapText="1"/>
      <protection locked="0"/>
    </xf>
    <xf numFmtId="0" fontId="15" fillId="0" borderId="21" xfId="3" applyFont="1" applyFill="1" applyBorder="1" applyAlignment="1" applyProtection="1">
      <alignment horizontal="center" vertical="top" wrapText="1"/>
      <protection locked="0"/>
    </xf>
    <xf numFmtId="0" fontId="16" fillId="0" borderId="0" xfId="0" applyFont="1" applyBorder="1"/>
    <xf numFmtId="164" fontId="20" fillId="0" borderId="21" xfId="0" applyNumberFormat="1" applyFont="1" applyBorder="1"/>
    <xf numFmtId="0" fontId="13" fillId="7" borderId="13" xfId="0" applyFont="1" applyFill="1" applyBorder="1"/>
    <xf numFmtId="0" fontId="13" fillId="7" borderId="13" xfId="0" applyFont="1" applyFill="1" applyBorder="1" applyAlignment="1">
      <alignment wrapText="1"/>
    </xf>
    <xf numFmtId="0" fontId="13" fillId="6" borderId="7" xfId="0" applyNumberFormat="1" applyFont="1" applyFill="1" applyBorder="1" applyAlignment="1" applyProtection="1">
      <alignment horizontal="center" vertical="center" wrapText="1"/>
      <protection locked="0"/>
    </xf>
    <xf numFmtId="0" fontId="13" fillId="6" borderId="7" xfId="0" applyNumberFormat="1" applyFont="1" applyFill="1" applyBorder="1" applyAlignment="1" applyProtection="1">
      <alignment horizontal="left" vertical="center" wrapText="1"/>
      <protection locked="0"/>
    </xf>
    <xf numFmtId="0" fontId="5" fillId="6" borderId="13" xfId="0" applyNumberFormat="1" applyFont="1" applyFill="1" applyBorder="1" applyAlignment="1" applyProtection="1">
      <alignment horizontal="center" vertical="center" wrapText="1"/>
      <protection locked="0"/>
    </xf>
    <xf numFmtId="0" fontId="5" fillId="6" borderId="13" xfId="0" applyNumberFormat="1" applyFont="1" applyFill="1" applyBorder="1" applyAlignment="1" applyProtection="1">
      <alignment horizontal="left" vertical="center" wrapText="1"/>
      <protection locked="0"/>
    </xf>
    <xf numFmtId="0" fontId="5" fillId="0" borderId="0" xfId="4" applyNumberFormat="1" applyFont="1" applyFill="1" applyBorder="1" applyAlignment="1" applyProtection="1">
      <alignment horizontal="left" vertical="top"/>
      <protection locked="0"/>
    </xf>
    <xf numFmtId="0" fontId="4" fillId="0" borderId="0" xfId="4" applyNumberFormat="1" applyFont="1" applyFill="1" applyBorder="1" applyAlignment="1" applyProtection="1">
      <alignment horizontal="left" vertical="top"/>
      <protection locked="0"/>
    </xf>
    <xf numFmtId="0" fontId="6" fillId="0" borderId="0" xfId="4" applyNumberFormat="1" applyFont="1" applyFill="1" applyBorder="1" applyAlignment="1" applyProtection="1">
      <alignment vertical="top"/>
      <protection locked="0"/>
    </xf>
    <xf numFmtId="0" fontId="6" fillId="0" borderId="0" xfId="4" applyNumberFormat="1" applyFont="1" applyFill="1" applyBorder="1" applyAlignment="1" applyProtection="1">
      <alignment vertical="top" wrapText="1"/>
      <protection locked="0"/>
    </xf>
    <xf numFmtId="0" fontId="34" fillId="0" borderId="0" xfId="0" applyFont="1"/>
    <xf numFmtId="0" fontId="5" fillId="10" borderId="0" xfId="0" applyNumberFormat="1" applyFont="1" applyFill="1" applyBorder="1" applyAlignment="1" applyProtection="1">
      <alignment horizontal="left" vertical="top"/>
      <protection locked="0"/>
    </xf>
    <xf numFmtId="0" fontId="13" fillId="6" borderId="7" xfId="0" applyNumberFormat="1" applyFont="1" applyFill="1" applyBorder="1" applyAlignment="1" applyProtection="1">
      <alignment horizontal="center" vertical="center" wrapText="1"/>
      <protection locked="0"/>
    </xf>
    <xf numFmtId="0" fontId="13" fillId="6" borderId="7" xfId="0" applyNumberFormat="1" applyFont="1" applyFill="1" applyBorder="1" applyAlignment="1" applyProtection="1">
      <alignment horizontal="left" vertical="center" wrapText="1"/>
      <protection locked="0"/>
    </xf>
    <xf numFmtId="0" fontId="28" fillId="2" borderId="0" xfId="8" applyFill="1"/>
    <xf numFmtId="0" fontId="28" fillId="0" borderId="0" xfId="8"/>
    <xf numFmtId="0" fontId="35" fillId="3" borderId="0" xfId="0" applyNumberFormat="1" applyFont="1" applyFill="1" applyBorder="1" applyAlignment="1" applyProtection="1">
      <alignment horizontal="left" vertical="top"/>
      <protection locked="0"/>
    </xf>
    <xf numFmtId="0" fontId="6" fillId="3" borderId="0" xfId="0" applyNumberFormat="1" applyFont="1" applyFill="1" applyBorder="1" applyAlignment="1" applyProtection="1">
      <alignment horizontal="left" vertical="top"/>
      <protection locked="0"/>
    </xf>
    <xf numFmtId="0" fontId="3" fillId="0" borderId="0" xfId="0" applyFont="1"/>
    <xf numFmtId="0" fontId="10" fillId="0" borderId="0" xfId="0" applyFont="1" applyBorder="1"/>
    <xf numFmtId="0" fontId="6" fillId="0" borderId="0" xfId="0" applyFont="1"/>
    <xf numFmtId="0" fontId="35" fillId="0" borderId="0" xfId="3" applyNumberFormat="1" applyFont="1" applyFill="1" applyBorder="1" applyAlignment="1" applyProtection="1">
      <alignment horizontal="left" vertical="top"/>
      <protection locked="0"/>
    </xf>
    <xf numFmtId="0" fontId="35" fillId="0" borderId="0" xfId="4" applyNumberFormat="1" applyFont="1" applyFill="1" applyBorder="1" applyAlignment="1" applyProtection="1">
      <alignment horizontal="left" vertical="top"/>
      <protection locked="0"/>
    </xf>
    <xf numFmtId="17" fontId="0" fillId="0" borderId="0" xfId="0" applyNumberFormat="1" applyFont="1"/>
    <xf numFmtId="0" fontId="5" fillId="7" borderId="13" xfId="3" applyFont="1" applyFill="1" applyBorder="1" applyAlignment="1">
      <alignment horizontal="center" vertical="center" wrapText="1"/>
    </xf>
    <xf numFmtId="0" fontId="5" fillId="7" borderId="13" xfId="3" applyNumberFormat="1" applyFont="1" applyFill="1" applyBorder="1" applyAlignment="1" applyProtection="1">
      <alignment horizontal="center" vertical="center" wrapText="1"/>
      <protection locked="0"/>
    </xf>
    <xf numFmtId="3" fontId="10" fillId="0" borderId="13" xfId="0" applyNumberFormat="1" applyFont="1" applyBorder="1" applyAlignment="1">
      <alignment horizontal="right"/>
    </xf>
    <xf numFmtId="164" fontId="10" fillId="0" borderId="13" xfId="0" applyNumberFormat="1" applyFont="1" applyBorder="1" applyAlignment="1">
      <alignment horizontal="right"/>
    </xf>
    <xf numFmtId="3" fontId="6" fillId="0" borderId="13" xfId="3" applyNumberFormat="1" applyFont="1" applyFill="1" applyBorder="1" applyAlignment="1">
      <alignment horizontal="right" vertical="center" wrapText="1"/>
    </xf>
    <xf numFmtId="164" fontId="6" fillId="0" borderId="13" xfId="3" applyNumberFormat="1" applyFont="1" applyFill="1" applyBorder="1" applyAlignment="1" applyProtection="1">
      <alignment horizontal="right" vertical="top"/>
      <protection locked="0"/>
    </xf>
    <xf numFmtId="3" fontId="6" fillId="0" borderId="13" xfId="3" applyNumberFormat="1" applyFont="1" applyFill="1" applyBorder="1" applyAlignment="1" applyProtection="1">
      <alignment horizontal="right" vertical="top"/>
      <protection locked="0"/>
    </xf>
    <xf numFmtId="3" fontId="6" fillId="0" borderId="13" xfId="3" applyNumberFormat="1" applyFont="1" applyBorder="1" applyAlignment="1">
      <alignment horizontal="right"/>
    </xf>
    <xf numFmtId="164" fontId="6" fillId="0" borderId="13" xfId="3" applyNumberFormat="1" applyFont="1" applyBorder="1" applyAlignment="1">
      <alignment horizontal="right"/>
    </xf>
    <xf numFmtId="3" fontId="10" fillId="0" borderId="7" xfId="0" applyNumberFormat="1" applyFont="1" applyBorder="1"/>
    <xf numFmtId="164" fontId="10" fillId="0" borderId="7" xfId="0" applyNumberFormat="1" applyFont="1" applyBorder="1"/>
    <xf numFmtId="0" fontId="10" fillId="0" borderId="7" xfId="0" applyFont="1" applyBorder="1"/>
    <xf numFmtId="0" fontId="32" fillId="7" borderId="13" xfId="0" applyFont="1" applyFill="1" applyBorder="1" applyAlignment="1">
      <alignment horizontal="left"/>
    </xf>
    <xf numFmtId="0" fontId="5" fillId="7" borderId="13" xfId="3" applyNumberFormat="1" applyFont="1" applyFill="1" applyBorder="1" applyAlignment="1" applyProtection="1">
      <alignment horizontal="center" vertical="top"/>
      <protection locked="0"/>
    </xf>
    <xf numFmtId="0" fontId="5" fillId="7" borderId="13" xfId="3" applyFont="1" applyFill="1" applyBorder="1" applyAlignment="1">
      <alignment horizontal="center" vertical="top" wrapText="1"/>
    </xf>
    <xf numFmtId="0" fontId="13" fillId="7" borderId="13" xfId="0" applyFont="1" applyFill="1" applyBorder="1" applyAlignment="1">
      <alignment horizontal="left"/>
    </xf>
    <xf numFmtId="3" fontId="10" fillId="0" borderId="13" xfId="0" applyNumberFormat="1" applyFont="1" applyBorder="1" applyAlignment="1">
      <alignment vertical="center"/>
    </xf>
    <xf numFmtId="3" fontId="10" fillId="0" borderId="13" xfId="0" applyNumberFormat="1" applyFont="1" applyBorder="1" applyAlignment="1">
      <alignment horizontal="right" vertical="center"/>
    </xf>
    <xf numFmtId="164" fontId="10" fillId="0" borderId="13" xfId="0" applyNumberFormat="1" applyFont="1" applyBorder="1" applyAlignment="1">
      <alignment horizontal="right" vertical="center"/>
    </xf>
    <xf numFmtId="3" fontId="6" fillId="0" borderId="13" xfId="3" applyNumberFormat="1" applyFont="1" applyFill="1" applyBorder="1" applyAlignment="1" applyProtection="1">
      <alignment horizontal="right" vertical="center"/>
      <protection locked="0"/>
    </xf>
    <xf numFmtId="164" fontId="6" fillId="0" borderId="13" xfId="3" applyNumberFormat="1" applyFont="1" applyFill="1" applyBorder="1" applyAlignment="1">
      <alignment horizontal="right" vertical="center" wrapText="1"/>
    </xf>
    <xf numFmtId="0" fontId="13" fillId="7" borderId="13" xfId="0" applyFont="1" applyFill="1" applyBorder="1" applyAlignment="1">
      <alignment horizontal="center"/>
    </xf>
    <xf numFmtId="0" fontId="5" fillId="7" borderId="13" xfId="3" applyFont="1" applyFill="1" applyBorder="1" applyAlignment="1" applyProtection="1">
      <alignment horizontal="left" vertical="top"/>
      <protection locked="0"/>
    </xf>
    <xf numFmtId="0" fontId="5" fillId="7" borderId="13" xfId="3" applyNumberFormat="1" applyFont="1" applyFill="1" applyBorder="1" applyAlignment="1" applyProtection="1">
      <alignment horizontal="center" wrapText="1"/>
      <protection locked="0"/>
    </xf>
    <xf numFmtId="0" fontId="5" fillId="7" borderId="13" xfId="3" applyFont="1" applyFill="1" applyBorder="1" applyAlignment="1" applyProtection="1">
      <alignment horizontal="center" wrapText="1"/>
      <protection locked="0"/>
    </xf>
    <xf numFmtId="0" fontId="5" fillId="7" borderId="13" xfId="3" applyFont="1" applyFill="1" applyBorder="1" applyAlignment="1">
      <alignment horizontal="center" wrapText="1"/>
    </xf>
    <xf numFmtId="3" fontId="6" fillId="0" borderId="13" xfId="3" applyNumberFormat="1" applyFont="1" applyFill="1" applyBorder="1" applyAlignment="1" applyProtection="1">
      <alignment wrapText="1"/>
      <protection locked="0"/>
    </xf>
    <xf numFmtId="164" fontId="6" fillId="0" borderId="13" xfId="3" applyNumberFormat="1" applyFont="1" applyFill="1" applyBorder="1" applyAlignment="1" applyProtection="1">
      <alignment horizontal="right" wrapText="1"/>
      <protection locked="0"/>
    </xf>
    <xf numFmtId="3" fontId="10" fillId="0" borderId="0" xfId="0" applyNumberFormat="1" applyFont="1"/>
    <xf numFmtId="3" fontId="6" fillId="0" borderId="13" xfId="3" applyNumberFormat="1" applyFont="1" applyFill="1" applyBorder="1" applyAlignment="1" applyProtection="1">
      <alignment horizontal="right" wrapText="1"/>
      <protection locked="0"/>
    </xf>
    <xf numFmtId="3" fontId="6" fillId="0" borderId="13" xfId="3" applyNumberFormat="1" applyFont="1" applyFill="1" applyBorder="1" applyAlignment="1">
      <alignment horizontal="right" wrapText="1"/>
    </xf>
    <xf numFmtId="3" fontId="10" fillId="0" borderId="13" xfId="0" applyNumberFormat="1" applyFont="1" applyBorder="1" applyAlignment="1"/>
    <xf numFmtId="164" fontId="10" fillId="0" borderId="13" xfId="0" applyNumberFormat="1" applyFont="1" applyBorder="1" applyAlignment="1"/>
    <xf numFmtId="3" fontId="6" fillId="0" borderId="13" xfId="3" applyNumberFormat="1" applyFont="1" applyFill="1" applyBorder="1" applyAlignment="1" applyProtection="1">
      <alignment horizontal="right"/>
      <protection locked="0"/>
    </xf>
    <xf numFmtId="3" fontId="6" fillId="0" borderId="13" xfId="3" applyNumberFormat="1" applyFont="1" applyFill="1" applyBorder="1" applyAlignment="1" applyProtection="1">
      <protection locked="0"/>
    </xf>
    <xf numFmtId="164" fontId="6" fillId="0" borderId="13" xfId="3" applyNumberFormat="1" applyFont="1" applyFill="1" applyBorder="1" applyAlignment="1" applyProtection="1">
      <protection locked="0"/>
    </xf>
    <xf numFmtId="3" fontId="20" fillId="0" borderId="0" xfId="0" applyNumberFormat="1" applyFont="1" applyBorder="1"/>
    <xf numFmtId="0" fontId="32" fillId="0" borderId="0" xfId="0" applyFont="1" applyFill="1" applyBorder="1" applyAlignment="1">
      <alignment horizontal="center" vertical="center"/>
    </xf>
    <xf numFmtId="0" fontId="32" fillId="0" borderId="0" xfId="0" applyFont="1" applyFill="1" applyBorder="1" applyAlignment="1">
      <alignment horizontal="left"/>
    </xf>
    <xf numFmtId="0" fontId="5" fillId="7" borderId="13" xfId="4" applyFont="1" applyFill="1" applyBorder="1" applyAlignment="1" applyProtection="1">
      <alignment horizontal="center" vertical="top" wrapText="1"/>
      <protection locked="0"/>
    </xf>
    <xf numFmtId="164" fontId="10" fillId="0" borderId="13" xfId="2" applyNumberFormat="1" applyFont="1" applyBorder="1"/>
    <xf numFmtId="0" fontId="13" fillId="7" borderId="13" xfId="0" applyNumberFormat="1" applyFont="1" applyFill="1" applyBorder="1" applyAlignment="1">
      <alignment horizontal="left" vertical="center"/>
    </xf>
    <xf numFmtId="3" fontId="13" fillId="7" borderId="13" xfId="0" applyNumberFormat="1" applyFont="1" applyFill="1" applyBorder="1" applyAlignment="1">
      <alignment vertical="center"/>
    </xf>
    <xf numFmtId="3" fontId="13" fillId="7" borderId="13" xfId="0" applyNumberFormat="1" applyFont="1" applyFill="1" applyBorder="1" applyAlignment="1">
      <alignment horizontal="left" vertical="center"/>
    </xf>
    <xf numFmtId="0" fontId="1" fillId="7" borderId="28" xfId="0" applyFont="1" applyFill="1" applyBorder="1"/>
    <xf numFmtId="0" fontId="13" fillId="7" borderId="13" xfId="0" applyFont="1" applyFill="1" applyBorder="1" applyAlignment="1">
      <alignment vertical="top" wrapText="1"/>
    </xf>
    <xf numFmtId="0" fontId="0" fillId="7" borderId="28" xfId="0" applyFill="1" applyBorder="1"/>
    <xf numFmtId="0" fontId="2" fillId="7" borderId="28" xfId="0" applyFont="1" applyFill="1" applyBorder="1"/>
    <xf numFmtId="0" fontId="13" fillId="7" borderId="28" xfId="0" applyFont="1" applyFill="1" applyBorder="1" applyAlignment="1">
      <alignment wrapText="1"/>
    </xf>
    <xf numFmtId="0" fontId="13" fillId="7" borderId="28" xfId="0" applyFont="1" applyFill="1" applyBorder="1"/>
    <xf numFmtId="3" fontId="10" fillId="0" borderId="28" xfId="0" applyNumberFormat="1" applyFont="1" applyBorder="1"/>
    <xf numFmtId="164" fontId="10" fillId="0" borderId="28" xfId="0" applyNumberFormat="1" applyFont="1" applyBorder="1"/>
    <xf numFmtId="0" fontId="10" fillId="0" borderId="28" xfId="0" applyFont="1" applyBorder="1"/>
    <xf numFmtId="0" fontId="13" fillId="7" borderId="13" xfId="0" applyFont="1" applyFill="1" applyBorder="1" applyAlignment="1">
      <alignment vertical="center" wrapText="1"/>
    </xf>
    <xf numFmtId="0" fontId="5" fillId="7" borderId="13" xfId="4" applyNumberFormat="1" applyFont="1" applyFill="1" applyBorder="1" applyAlignment="1" applyProtection="1">
      <alignment horizontal="center" vertical="top"/>
      <protection locked="0"/>
    </xf>
    <xf numFmtId="0" fontId="5" fillId="7" borderId="13" xfId="4" applyNumberFormat="1" applyFont="1" applyFill="1" applyBorder="1" applyAlignment="1" applyProtection="1">
      <alignment horizontal="center" vertical="top" wrapText="1"/>
      <protection locked="0"/>
    </xf>
    <xf numFmtId="0" fontId="5" fillId="7" borderId="13" xfId="4" applyNumberFormat="1" applyFont="1" applyFill="1" applyBorder="1" applyAlignment="1" applyProtection="1">
      <alignment horizontal="left" vertical="center" wrapText="1"/>
      <protection locked="0"/>
    </xf>
    <xf numFmtId="3" fontId="6" fillId="0" borderId="13" xfId="4" applyNumberFormat="1" applyFont="1" applyFill="1" applyBorder="1" applyAlignment="1" applyProtection="1">
      <alignment horizontal="right" vertical="top" wrapText="1"/>
      <protection locked="0"/>
    </xf>
    <xf numFmtId="164" fontId="6" fillId="0" borderId="13" xfId="4" applyNumberFormat="1" applyFont="1" applyFill="1" applyBorder="1" applyAlignment="1" applyProtection="1">
      <alignment horizontal="right" vertical="top" wrapText="1"/>
      <protection locked="0"/>
    </xf>
    <xf numFmtId="164" fontId="6" fillId="0" borderId="13" xfId="4" applyNumberFormat="1" applyFont="1" applyFill="1" applyBorder="1" applyAlignment="1" applyProtection="1">
      <alignment horizontal="right" vertical="top"/>
      <protection locked="0"/>
    </xf>
    <xf numFmtId="3" fontId="6" fillId="0" borderId="13" xfId="4" applyNumberFormat="1" applyFont="1" applyFill="1" applyBorder="1" applyAlignment="1" applyProtection="1">
      <alignment horizontal="right" vertical="top"/>
      <protection locked="0"/>
    </xf>
    <xf numFmtId="0" fontId="5" fillId="7" borderId="13" xfId="4" applyNumberFormat="1" applyFont="1" applyFill="1" applyBorder="1" applyAlignment="1" applyProtection="1">
      <alignment horizontal="left" vertical="center"/>
      <protection locked="0"/>
    </xf>
    <xf numFmtId="0" fontId="5" fillId="7" borderId="13" xfId="3" applyFont="1" applyFill="1" applyBorder="1" applyAlignment="1" applyProtection="1">
      <alignment horizontal="center" vertical="top" wrapText="1"/>
      <protection locked="0"/>
    </xf>
    <xf numFmtId="0" fontId="6" fillId="0" borderId="17" xfId="3" applyFont="1" applyFill="1" applyBorder="1" applyAlignment="1" applyProtection="1">
      <alignment horizontal="center" vertical="top" wrapText="1"/>
      <protection locked="0"/>
    </xf>
    <xf numFmtId="0" fontId="6" fillId="0" borderId="22" xfId="3" applyFont="1" applyFill="1" applyBorder="1" applyAlignment="1" applyProtection="1">
      <alignment horizontal="center" vertical="top" wrapText="1"/>
      <protection locked="0"/>
    </xf>
    <xf numFmtId="164" fontId="10" fillId="0" borderId="22" xfId="0" applyNumberFormat="1" applyFont="1" applyBorder="1"/>
    <xf numFmtId="3" fontId="6" fillId="0" borderId="13" xfId="3" applyNumberFormat="1" applyFont="1" applyFill="1" applyBorder="1" applyAlignment="1" applyProtection="1">
      <alignment vertical="top"/>
      <protection locked="0"/>
    </xf>
    <xf numFmtId="164" fontId="6" fillId="0" borderId="13" xfId="3" applyNumberFormat="1" applyFont="1" applyFill="1" applyBorder="1" applyAlignment="1" applyProtection="1">
      <alignment vertical="top"/>
      <protection locked="0"/>
    </xf>
    <xf numFmtId="164" fontId="6" fillId="0" borderId="22" xfId="3" applyNumberFormat="1" applyFont="1" applyFill="1" applyBorder="1" applyAlignment="1" applyProtection="1">
      <alignment vertical="top"/>
      <protection locked="0"/>
    </xf>
    <xf numFmtId="3" fontId="6" fillId="0" borderId="13" xfId="1" applyNumberFormat="1" applyFont="1" applyFill="1" applyBorder="1" applyAlignment="1" applyProtection="1">
      <alignment vertical="top"/>
      <protection locked="0"/>
    </xf>
    <xf numFmtId="164" fontId="6" fillId="0" borderId="13" xfId="1" applyNumberFormat="1" applyFont="1" applyFill="1" applyBorder="1" applyAlignment="1" applyProtection="1">
      <alignment vertical="top"/>
      <protection locked="0"/>
    </xf>
    <xf numFmtId="164" fontId="6" fillId="0" borderId="22" xfId="1" applyNumberFormat="1" applyFont="1" applyFill="1" applyBorder="1" applyAlignment="1" applyProtection="1">
      <alignment vertical="top"/>
      <protection locked="0"/>
    </xf>
    <xf numFmtId="0" fontId="10" fillId="0" borderId="13" xfId="0" applyFont="1" applyBorder="1"/>
    <xf numFmtId="164" fontId="10" fillId="0" borderId="17" xfId="0" applyNumberFormat="1" applyFont="1" applyBorder="1"/>
    <xf numFmtId="0" fontId="6" fillId="0" borderId="0" xfId="3" applyNumberFormat="1" applyFont="1" applyFill="1" applyBorder="1" applyAlignment="1" applyProtection="1">
      <alignment vertical="top"/>
      <protection locked="0"/>
    </xf>
    <xf numFmtId="0" fontId="13" fillId="7" borderId="30" xfId="0" applyFont="1" applyFill="1" applyBorder="1" applyAlignment="1">
      <alignment vertical="center" wrapText="1"/>
    </xf>
    <xf numFmtId="0" fontId="13" fillId="7" borderId="30" xfId="0" applyFont="1" applyFill="1" applyBorder="1" applyAlignment="1">
      <alignment horizontal="center"/>
    </xf>
    <xf numFmtId="3" fontId="10" fillId="0" borderId="30" xfId="0" applyNumberFormat="1" applyFont="1" applyBorder="1"/>
    <xf numFmtId="164" fontId="10" fillId="0" borderId="30" xfId="0" applyNumberFormat="1" applyFont="1" applyBorder="1"/>
    <xf numFmtId="0" fontId="13" fillId="7" borderId="30" xfId="0" applyFont="1" applyFill="1" applyBorder="1" applyAlignment="1">
      <alignment horizontal="left"/>
    </xf>
    <xf numFmtId="0" fontId="34" fillId="2" borderId="0" xfId="0" applyFont="1" applyFill="1"/>
    <xf numFmtId="3" fontId="10" fillId="0" borderId="34" xfId="0" applyNumberFormat="1" applyFont="1" applyBorder="1"/>
    <xf numFmtId="1" fontId="10" fillId="0" borderId="34" xfId="0" applyNumberFormat="1" applyFont="1" applyBorder="1"/>
    <xf numFmtId="164" fontId="10" fillId="0" borderId="34" xfId="0" applyNumberFormat="1" applyFont="1" applyBorder="1"/>
    <xf numFmtId="3" fontId="13" fillId="7" borderId="34" xfId="0" applyNumberFormat="1" applyFont="1" applyFill="1" applyBorder="1" applyAlignment="1">
      <alignment wrapText="1"/>
    </xf>
    <xf numFmtId="3" fontId="10" fillId="7" borderId="34" xfId="0" applyNumberFormat="1" applyFont="1" applyFill="1" applyBorder="1"/>
    <xf numFmtId="1" fontId="13" fillId="7" borderId="34" xfId="0" applyNumberFormat="1" applyFont="1" applyFill="1" applyBorder="1" applyAlignment="1">
      <alignment horizontal="left"/>
    </xf>
    <xf numFmtId="0" fontId="13" fillId="7" borderId="28" xfId="0" applyFont="1" applyFill="1" applyBorder="1" applyAlignment="1">
      <alignment horizontal="left"/>
    </xf>
    <xf numFmtId="0" fontId="18" fillId="0" borderId="0" xfId="0" applyFont="1" applyBorder="1" applyAlignment="1">
      <alignment vertical="center"/>
    </xf>
    <xf numFmtId="3" fontId="13" fillId="7" borderId="13" xfId="0" applyNumberFormat="1" applyFont="1" applyFill="1" applyBorder="1" applyAlignment="1">
      <alignment horizontal="center"/>
    </xf>
    <xf numFmtId="164" fontId="13" fillId="7" borderId="13" xfId="0" applyNumberFormat="1" applyFont="1" applyFill="1" applyBorder="1" applyAlignment="1">
      <alignment horizontal="center"/>
    </xf>
    <xf numFmtId="0" fontId="13" fillId="7" borderId="13" xfId="0" applyFont="1" applyFill="1" applyBorder="1" applyAlignment="1">
      <alignment horizontal="center" wrapText="1"/>
    </xf>
    <xf numFmtId="0" fontId="37" fillId="2" borderId="0" xfId="0" applyFont="1" applyFill="1"/>
    <xf numFmtId="164" fontId="10" fillId="0" borderId="13" xfId="0" applyNumberFormat="1" applyFont="1" applyBorder="1" applyAlignment="1">
      <alignment wrapText="1"/>
    </xf>
    <xf numFmtId="3" fontId="10" fillId="0" borderId="13" xfId="0" applyNumberFormat="1" applyFont="1" applyBorder="1" applyAlignment="1">
      <alignment wrapText="1"/>
    </xf>
    <xf numFmtId="0" fontId="32" fillId="7" borderId="13" xfId="7" applyFont="1" applyFill="1" applyBorder="1" applyAlignment="1">
      <alignment horizontal="center" vertical="center" wrapText="1"/>
    </xf>
    <xf numFmtId="0" fontId="27" fillId="7" borderId="13" xfId="0" applyFont="1" applyFill="1" applyBorder="1" applyAlignment="1">
      <alignment horizontal="left"/>
    </xf>
    <xf numFmtId="3" fontId="25" fillId="0" borderId="13" xfId="0" applyNumberFormat="1" applyFont="1" applyBorder="1"/>
    <xf numFmtId="0" fontId="13" fillId="7" borderId="13" xfId="3" applyFont="1" applyFill="1" applyBorder="1" applyAlignment="1">
      <alignment horizontal="center" vertical="top" wrapText="1"/>
    </xf>
    <xf numFmtId="164" fontId="10" fillId="0" borderId="13" xfId="0" applyNumberFormat="1" applyFont="1" applyBorder="1" applyAlignment="1">
      <alignment vertical="center"/>
    </xf>
    <xf numFmtId="3" fontId="10" fillId="0" borderId="13" xfId="3" applyNumberFormat="1" applyFont="1" applyFill="1" applyBorder="1" applyAlignment="1">
      <alignment horizontal="right" vertical="top" wrapText="1"/>
    </xf>
    <xf numFmtId="164" fontId="10" fillId="0" borderId="13" xfId="3" applyNumberFormat="1" applyFont="1" applyFill="1" applyBorder="1" applyAlignment="1">
      <alignment horizontal="right" vertical="top" wrapText="1"/>
    </xf>
    <xf numFmtId="3" fontId="6" fillId="0" borderId="13" xfId="3" applyNumberFormat="1" applyFont="1" applyFill="1" applyBorder="1" applyAlignment="1">
      <alignment horizontal="right" vertical="top" wrapText="1"/>
    </xf>
    <xf numFmtId="3" fontId="10" fillId="0" borderId="13" xfId="3" applyNumberFormat="1" applyFont="1" applyFill="1" applyBorder="1" applyAlignment="1">
      <alignment horizontal="center" vertical="top" wrapText="1"/>
    </xf>
    <xf numFmtId="0" fontId="5" fillId="7" borderId="18" xfId="3" applyFont="1" applyFill="1" applyBorder="1" applyAlignment="1" applyProtection="1">
      <alignment horizontal="center" vertical="center" wrapText="1"/>
      <protection locked="0"/>
    </xf>
    <xf numFmtId="0" fontId="13" fillId="7" borderId="28" xfId="0" applyFont="1" applyFill="1" applyBorder="1" applyAlignment="1">
      <alignment vertical="center" wrapText="1"/>
    </xf>
    <xf numFmtId="0" fontId="5" fillId="7" borderId="13" xfId="3" applyNumberFormat="1" applyFont="1" applyFill="1" applyBorder="1" applyAlignment="1" applyProtection="1">
      <alignment horizontal="left" vertical="center"/>
      <protection locked="0"/>
    </xf>
    <xf numFmtId="0" fontId="5" fillId="7" borderId="13" xfId="4" applyFont="1" applyFill="1" applyBorder="1" applyAlignment="1" applyProtection="1">
      <alignment horizontal="center" vertical="center" wrapText="1"/>
      <protection locked="0"/>
    </xf>
    <xf numFmtId="0" fontId="27" fillId="7" borderId="13" xfId="7" applyFont="1" applyFill="1" applyBorder="1" applyAlignment="1">
      <alignment horizontal="left" vertical="center" wrapText="1"/>
    </xf>
    <xf numFmtId="0" fontId="13" fillId="6" borderId="7" xfId="0" applyNumberFormat="1" applyFont="1" applyFill="1" applyBorder="1" applyAlignment="1" applyProtection="1">
      <alignment horizontal="center" vertical="center" wrapText="1"/>
      <protection locked="0"/>
    </xf>
    <xf numFmtId="0" fontId="13" fillId="6" borderId="7" xfId="0" applyNumberFormat="1" applyFont="1" applyFill="1" applyBorder="1" applyAlignment="1" applyProtection="1">
      <alignment horizontal="left" vertical="center" wrapText="1"/>
      <protection locked="0"/>
    </xf>
    <xf numFmtId="0" fontId="2" fillId="7" borderId="7" xfId="0" applyFont="1" applyFill="1" applyBorder="1" applyAlignment="1">
      <alignment horizontal="left"/>
    </xf>
    <xf numFmtId="0" fontId="13" fillId="6" borderId="7" xfId="0" applyNumberFormat="1" applyFont="1" applyFill="1" applyBorder="1" applyAlignment="1" applyProtection="1">
      <alignment vertical="center" wrapText="1"/>
      <protection locked="0"/>
    </xf>
    <xf numFmtId="0" fontId="13" fillId="7" borderId="7" xfId="0" applyFont="1" applyFill="1" applyBorder="1" applyAlignment="1">
      <alignment horizontal="left"/>
    </xf>
    <xf numFmtId="0" fontId="17" fillId="0" borderId="10" xfId="0" applyNumberFormat="1" applyFont="1" applyFill="1" applyBorder="1" applyAlignment="1" applyProtection="1">
      <alignment horizontal="center" vertical="center" wrapText="1"/>
      <protection locked="0"/>
    </xf>
    <xf numFmtId="0" fontId="17" fillId="0" borderId="2" xfId="0" applyNumberFormat="1" applyFont="1" applyFill="1" applyBorder="1" applyAlignment="1" applyProtection="1">
      <alignment vertical="center" wrapText="1"/>
      <protection locked="0"/>
    </xf>
    <xf numFmtId="0" fontId="17" fillId="0" borderId="1" xfId="0" applyNumberFormat="1" applyFont="1" applyFill="1" applyBorder="1" applyAlignment="1" applyProtection="1">
      <alignment vertical="center" wrapText="1"/>
      <protection locked="0"/>
    </xf>
    <xf numFmtId="0" fontId="17" fillId="0" borderId="8" xfId="0" applyNumberFormat="1" applyFont="1" applyFill="1" applyBorder="1" applyAlignment="1" applyProtection="1">
      <alignment horizontal="center" vertical="center" wrapText="1"/>
      <protection locked="0"/>
    </xf>
    <xf numFmtId="0" fontId="14" fillId="4" borderId="4" xfId="0" applyNumberFormat="1" applyFont="1" applyFill="1" applyBorder="1" applyAlignment="1" applyProtection="1">
      <alignment horizontal="left" vertical="center" wrapText="1"/>
      <protection locked="0"/>
    </xf>
    <xf numFmtId="0" fontId="16" fillId="0" borderId="5" xfId="0" applyFont="1" applyBorder="1" applyAlignment="1">
      <alignment horizontal="left"/>
    </xf>
    <xf numFmtId="0" fontId="16" fillId="0" borderId="6" xfId="0" applyFont="1" applyBorder="1" applyAlignment="1">
      <alignment horizontal="left"/>
    </xf>
    <xf numFmtId="0" fontId="17" fillId="5" borderId="13" xfId="0" applyNumberFormat="1" applyFont="1" applyFill="1" applyBorder="1" applyAlignment="1" applyProtection="1">
      <alignment horizontal="center" vertical="center" wrapText="1"/>
      <protection locked="0"/>
    </xf>
    <xf numFmtId="0" fontId="17" fillId="5" borderId="13" xfId="0" applyNumberFormat="1" applyFont="1" applyFill="1" applyBorder="1" applyAlignment="1" applyProtection="1">
      <alignment horizontal="left" vertical="center" wrapText="1"/>
      <protection locked="0"/>
    </xf>
    <xf numFmtId="0" fontId="15" fillId="8" borderId="13" xfId="0" applyFont="1" applyFill="1" applyBorder="1" applyAlignment="1">
      <alignment horizontal="left"/>
    </xf>
    <xf numFmtId="0" fontId="17" fillId="5" borderId="13" xfId="0" applyNumberFormat="1" applyFont="1" applyFill="1" applyBorder="1" applyAlignment="1" applyProtection="1">
      <alignment vertical="center" wrapText="1"/>
      <protection locked="0"/>
    </xf>
    <xf numFmtId="0" fontId="14" fillId="0" borderId="2" xfId="0" applyNumberFormat="1" applyFont="1" applyFill="1" applyBorder="1" applyAlignment="1" applyProtection="1">
      <alignment horizontal="center" vertical="center" wrapText="1"/>
      <protection locked="0"/>
    </xf>
    <xf numFmtId="0" fontId="14" fillId="0" borderId="1" xfId="0" applyNumberFormat="1" applyFont="1" applyFill="1" applyBorder="1" applyAlignment="1" applyProtection="1">
      <alignment horizontal="center" vertical="center" wrapText="1"/>
      <protection locked="0"/>
    </xf>
    <xf numFmtId="0" fontId="14" fillId="0" borderId="14" xfId="0" applyNumberFormat="1" applyFont="1" applyFill="1" applyBorder="1" applyAlignment="1" applyProtection="1">
      <alignment horizontal="center" vertical="center" wrapText="1"/>
      <protection locked="0"/>
    </xf>
    <xf numFmtId="0" fontId="5" fillId="6" borderId="13" xfId="0" applyNumberFormat="1" applyFont="1" applyFill="1" applyBorder="1" applyAlignment="1" applyProtection="1">
      <alignment horizontal="center" vertical="center" wrapText="1"/>
      <protection locked="0"/>
    </xf>
    <xf numFmtId="0" fontId="5" fillId="6" borderId="13" xfId="0" applyNumberFormat="1" applyFont="1" applyFill="1" applyBorder="1" applyAlignment="1" applyProtection="1">
      <alignment horizontal="left" vertical="center" wrapText="1"/>
      <protection locked="0"/>
    </xf>
    <xf numFmtId="0" fontId="18" fillId="7" borderId="13" xfId="0" applyFont="1" applyFill="1" applyBorder="1" applyAlignment="1">
      <alignment horizontal="left"/>
    </xf>
    <xf numFmtId="0" fontId="5" fillId="6" borderId="13" xfId="0" applyNumberFormat="1" applyFont="1" applyFill="1" applyBorder="1" applyAlignment="1" applyProtection="1">
      <alignment vertical="center" wrapText="1"/>
      <protection locked="0"/>
    </xf>
    <xf numFmtId="0" fontId="13" fillId="7" borderId="13" xfId="0" applyFont="1" applyFill="1" applyBorder="1" applyAlignment="1">
      <alignment horizontal="center" vertical="center" wrapText="1"/>
    </xf>
    <xf numFmtId="0" fontId="13" fillId="7" borderId="16" xfId="0" applyFont="1" applyFill="1" applyBorder="1" applyAlignment="1">
      <alignment horizontal="left" vertical="center"/>
    </xf>
    <xf numFmtId="0" fontId="13" fillId="7" borderId="17" xfId="0" applyFont="1" applyFill="1" applyBorder="1" applyAlignment="1">
      <alignment horizontal="left" vertical="center"/>
    </xf>
    <xf numFmtId="0" fontId="13" fillId="7" borderId="18" xfId="0" applyFont="1" applyFill="1" applyBorder="1" applyAlignment="1">
      <alignment horizontal="left" vertical="center"/>
    </xf>
    <xf numFmtId="0" fontId="20" fillId="0" borderId="13" xfId="0" applyFont="1" applyBorder="1" applyAlignment="1">
      <alignment horizontal="left" vertical="center"/>
    </xf>
    <xf numFmtId="0" fontId="13" fillId="7" borderId="9" xfId="0" applyFont="1" applyFill="1" applyBorder="1" applyAlignment="1">
      <alignment horizontal="center" vertical="center" wrapText="1"/>
    </xf>
    <xf numFmtId="0" fontId="13" fillId="7" borderId="15" xfId="0" applyFont="1" applyFill="1" applyBorder="1" applyAlignment="1">
      <alignment horizontal="center" vertical="center" wrapText="1"/>
    </xf>
    <xf numFmtId="0" fontId="13" fillId="7" borderId="23" xfId="0" applyFont="1" applyFill="1" applyBorder="1" applyAlignment="1">
      <alignment horizontal="center"/>
    </xf>
    <xf numFmtId="0" fontId="13" fillId="7" borderId="24" xfId="0" applyFont="1" applyFill="1" applyBorder="1" applyAlignment="1">
      <alignment horizontal="center"/>
    </xf>
    <xf numFmtId="0" fontId="13" fillId="7" borderId="25" xfId="0" applyFont="1" applyFill="1" applyBorder="1" applyAlignment="1">
      <alignment horizontal="center"/>
    </xf>
    <xf numFmtId="0" fontId="13" fillId="7" borderId="26" xfId="0" applyFont="1" applyFill="1" applyBorder="1" applyAlignment="1">
      <alignment horizontal="center"/>
    </xf>
    <xf numFmtId="0" fontId="20" fillId="0" borderId="13" xfId="0" applyFont="1" applyBorder="1" applyAlignment="1">
      <alignment horizontal="center" wrapText="1"/>
    </xf>
    <xf numFmtId="0" fontId="20" fillId="0" borderId="9" xfId="0" applyFont="1" applyBorder="1" applyAlignment="1">
      <alignment horizontal="center" wrapText="1"/>
    </xf>
    <xf numFmtId="0" fontId="20" fillId="0" borderId="15" xfId="0" applyFont="1" applyBorder="1" applyAlignment="1">
      <alignment horizontal="center" wrapText="1"/>
    </xf>
    <xf numFmtId="0" fontId="27" fillId="7" borderId="9" xfId="0" applyFont="1" applyFill="1" applyBorder="1" applyAlignment="1">
      <alignment horizontal="center" vertical="center" wrapText="1"/>
    </xf>
    <xf numFmtId="0" fontId="27" fillId="7" borderId="15" xfId="0" applyFont="1" applyFill="1" applyBorder="1" applyAlignment="1">
      <alignment horizontal="center" vertical="center" wrapText="1"/>
    </xf>
    <xf numFmtId="0" fontId="27" fillId="7" borderId="16" xfId="0" applyFont="1" applyFill="1" applyBorder="1" applyAlignment="1">
      <alignment horizontal="left" vertical="center"/>
    </xf>
    <xf numFmtId="0" fontId="27" fillId="7" borderId="17" xfId="0" applyFont="1" applyFill="1" applyBorder="1" applyAlignment="1">
      <alignment horizontal="left" vertical="center"/>
    </xf>
    <xf numFmtId="0" fontId="27" fillId="7" borderId="18" xfId="0" applyFont="1" applyFill="1" applyBorder="1" applyAlignment="1">
      <alignment horizontal="left" vertical="center"/>
    </xf>
    <xf numFmtId="0" fontId="32" fillId="7" borderId="16" xfId="0" applyFont="1" applyFill="1" applyBorder="1" applyAlignment="1">
      <alignment horizontal="left" vertical="center"/>
    </xf>
    <xf numFmtId="0" fontId="32" fillId="7" borderId="17" xfId="0" applyFont="1" applyFill="1" applyBorder="1" applyAlignment="1">
      <alignment horizontal="left" vertical="center"/>
    </xf>
    <xf numFmtId="0" fontId="32" fillId="7" borderId="18" xfId="0" applyFont="1" applyFill="1" applyBorder="1" applyAlignment="1">
      <alignment horizontal="left" vertical="center"/>
    </xf>
    <xf numFmtId="0" fontId="32" fillId="7" borderId="16" xfId="0" applyFont="1" applyFill="1" applyBorder="1" applyAlignment="1">
      <alignment vertical="center"/>
    </xf>
    <xf numFmtId="0" fontId="32" fillId="7" borderId="17" xfId="0" applyFont="1" applyFill="1" applyBorder="1" applyAlignment="1">
      <alignment vertical="center"/>
    </xf>
    <xf numFmtId="0" fontId="32" fillId="7" borderId="18" xfId="0" applyFont="1" applyFill="1" applyBorder="1" applyAlignment="1">
      <alignment vertical="center"/>
    </xf>
    <xf numFmtId="0" fontId="27" fillId="7" borderId="9" xfId="7" applyFont="1" applyFill="1" applyBorder="1" applyAlignment="1">
      <alignment horizontal="center" vertical="center" wrapText="1"/>
    </xf>
    <xf numFmtId="0" fontId="27" fillId="7" borderId="15" xfId="7" applyFont="1" applyFill="1" applyBorder="1" applyAlignment="1">
      <alignment horizontal="center" vertical="center" wrapText="1"/>
    </xf>
    <xf numFmtId="0" fontId="32" fillId="7" borderId="23" xfId="0" applyFont="1" applyFill="1" applyBorder="1" applyAlignment="1">
      <alignment horizontal="center" vertical="top"/>
    </xf>
    <xf numFmtId="0" fontId="32" fillId="7" borderId="24" xfId="0" applyFont="1" applyFill="1" applyBorder="1" applyAlignment="1">
      <alignment horizontal="center" vertical="top"/>
    </xf>
    <xf numFmtId="0" fontId="32" fillId="7" borderId="25" xfId="0" applyFont="1" applyFill="1" applyBorder="1" applyAlignment="1">
      <alignment horizontal="center" vertical="top"/>
    </xf>
    <xf numFmtId="0" fontId="32" fillId="7" borderId="26" xfId="0" applyFont="1" applyFill="1" applyBorder="1" applyAlignment="1">
      <alignment horizontal="center" vertical="top"/>
    </xf>
    <xf numFmtId="0" fontId="13" fillId="7" borderId="30" xfId="0" applyFont="1" applyFill="1" applyBorder="1" applyAlignment="1">
      <alignment horizontal="center" vertical="center" wrapText="1"/>
    </xf>
    <xf numFmtId="0" fontId="13" fillId="7" borderId="16" xfId="0" applyFont="1" applyFill="1" applyBorder="1" applyAlignment="1">
      <alignment horizontal="center" vertical="center"/>
    </xf>
    <xf numFmtId="0" fontId="13" fillId="7" borderId="22" xfId="0" applyFont="1" applyFill="1" applyBorder="1" applyAlignment="1">
      <alignment horizontal="center" vertical="center"/>
    </xf>
    <xf numFmtId="0" fontId="13" fillId="7" borderId="31" xfId="0" applyFont="1" applyFill="1" applyBorder="1" applyAlignment="1">
      <alignment horizontal="center" vertical="center"/>
    </xf>
    <xf numFmtId="0" fontId="13" fillId="7" borderId="23" xfId="0" applyFont="1" applyFill="1" applyBorder="1" applyAlignment="1">
      <alignment horizontal="center" wrapText="1"/>
    </xf>
    <xf numFmtId="0" fontId="13" fillId="7" borderId="24" xfId="0" applyFont="1" applyFill="1" applyBorder="1" applyAlignment="1">
      <alignment horizontal="center" wrapText="1"/>
    </xf>
    <xf numFmtId="0" fontId="13" fillId="7" borderId="32" xfId="0" applyFont="1" applyFill="1" applyBorder="1" applyAlignment="1">
      <alignment horizontal="center" wrapText="1"/>
    </xf>
    <xf numFmtId="0" fontId="13" fillId="7" borderId="33" xfId="0" applyFont="1" applyFill="1" applyBorder="1" applyAlignment="1">
      <alignment horizontal="center" wrapText="1"/>
    </xf>
    <xf numFmtId="0" fontId="13" fillId="7" borderId="16" xfId="0" applyFont="1" applyFill="1" applyBorder="1" applyAlignment="1">
      <alignment vertical="center"/>
    </xf>
    <xf numFmtId="0" fontId="13" fillId="7" borderId="22" xfId="0" applyFont="1" applyFill="1" applyBorder="1" applyAlignment="1">
      <alignment vertical="center"/>
    </xf>
    <xf numFmtId="0" fontId="13" fillId="7" borderId="31" xfId="0" applyFont="1" applyFill="1" applyBorder="1" applyAlignment="1">
      <alignment vertical="center"/>
    </xf>
    <xf numFmtId="0" fontId="13" fillId="7" borderId="32" xfId="0" applyFont="1" applyFill="1" applyBorder="1" applyAlignment="1">
      <alignment horizontal="center"/>
    </xf>
    <xf numFmtId="0" fontId="13" fillId="7" borderId="33" xfId="0" applyFont="1" applyFill="1" applyBorder="1" applyAlignment="1">
      <alignment horizontal="center"/>
    </xf>
    <xf numFmtId="0" fontId="13" fillId="7" borderId="13" xfId="0" applyFont="1" applyFill="1" applyBorder="1" applyAlignment="1">
      <alignment horizontal="center" wrapText="1"/>
    </xf>
    <xf numFmtId="15" fontId="13" fillId="7" borderId="16" xfId="0" applyNumberFormat="1" applyFont="1" applyFill="1" applyBorder="1" applyAlignment="1">
      <alignment horizontal="left" vertical="center"/>
    </xf>
    <xf numFmtId="15" fontId="13" fillId="7" borderId="17" xfId="0" applyNumberFormat="1" applyFont="1" applyFill="1" applyBorder="1" applyAlignment="1">
      <alignment horizontal="left" vertical="center"/>
    </xf>
    <xf numFmtId="15" fontId="13" fillId="7" borderId="18" xfId="0" applyNumberFormat="1" applyFont="1" applyFill="1" applyBorder="1" applyAlignment="1">
      <alignment horizontal="left" vertical="center"/>
    </xf>
    <xf numFmtId="0" fontId="13" fillId="7" borderId="9" xfId="0" applyFont="1" applyFill="1" applyBorder="1" applyAlignment="1">
      <alignment horizontal="center" vertical="center"/>
    </xf>
    <xf numFmtId="0" fontId="13" fillId="7" borderId="15" xfId="0" applyFont="1" applyFill="1" applyBorder="1" applyAlignment="1">
      <alignment horizontal="center" vertical="center"/>
    </xf>
    <xf numFmtId="0" fontId="13" fillId="7" borderId="9" xfId="0" applyFont="1" applyFill="1" applyBorder="1" applyAlignment="1">
      <alignment horizontal="center" wrapText="1"/>
    </xf>
    <xf numFmtId="0" fontId="13" fillId="7" borderId="15" xfId="0" applyFont="1" applyFill="1" applyBorder="1" applyAlignment="1">
      <alignment horizontal="center" wrapText="1"/>
    </xf>
    <xf numFmtId="0" fontId="5" fillId="7" borderId="9" xfId="4" applyNumberFormat="1" applyFont="1" applyFill="1" applyBorder="1" applyAlignment="1" applyProtection="1">
      <alignment horizontal="center" vertical="center" wrapText="1"/>
      <protection locked="0"/>
    </xf>
    <xf numFmtId="0" fontId="5" fillId="7" borderId="15" xfId="4" applyNumberFormat="1" applyFont="1" applyFill="1" applyBorder="1" applyAlignment="1" applyProtection="1">
      <alignment horizontal="center" vertical="center" wrapText="1"/>
      <protection locked="0"/>
    </xf>
    <xf numFmtId="0" fontId="5" fillId="7" borderId="16" xfId="4" applyNumberFormat="1" applyFont="1" applyFill="1" applyBorder="1" applyAlignment="1" applyProtection="1">
      <alignment horizontal="left" vertical="center" wrapText="1"/>
      <protection locked="0"/>
    </xf>
    <xf numFmtId="0" fontId="5" fillId="7" borderId="17" xfId="4" applyNumberFormat="1" applyFont="1" applyFill="1" applyBorder="1" applyAlignment="1" applyProtection="1">
      <alignment horizontal="left" vertical="center" wrapText="1"/>
      <protection locked="0"/>
    </xf>
    <xf numFmtId="0" fontId="5" fillId="7" borderId="18" xfId="4" applyNumberFormat="1" applyFont="1" applyFill="1" applyBorder="1" applyAlignment="1" applyProtection="1">
      <alignment horizontal="left" vertical="center" wrapText="1"/>
      <protection locked="0"/>
    </xf>
    <xf numFmtId="0" fontId="5" fillId="7" borderId="16" xfId="4" applyNumberFormat="1" applyFont="1" applyFill="1" applyBorder="1" applyAlignment="1" applyProtection="1">
      <alignment horizontal="left" vertical="center"/>
      <protection locked="0"/>
    </xf>
    <xf numFmtId="0" fontId="5" fillId="7" borderId="17" xfId="4" applyNumberFormat="1" applyFont="1" applyFill="1" applyBorder="1" applyAlignment="1" applyProtection="1">
      <alignment horizontal="left" vertical="center"/>
      <protection locked="0"/>
    </xf>
    <xf numFmtId="0" fontId="5" fillId="7" borderId="18" xfId="4" applyNumberFormat="1" applyFont="1" applyFill="1" applyBorder="1" applyAlignment="1" applyProtection="1">
      <alignment horizontal="left" vertical="center"/>
      <protection locked="0"/>
    </xf>
    <xf numFmtId="0" fontId="5" fillId="7" borderId="9" xfId="4" applyFont="1" applyFill="1" applyBorder="1" applyAlignment="1" applyProtection="1">
      <alignment horizontal="center" vertical="center" wrapText="1"/>
      <protection locked="0"/>
    </xf>
    <xf numFmtId="0" fontId="5" fillId="7" borderId="15" xfId="4" applyFont="1" applyFill="1" applyBorder="1" applyAlignment="1" applyProtection="1">
      <alignment horizontal="center" vertical="center" wrapText="1"/>
      <protection locked="0"/>
    </xf>
    <xf numFmtId="0" fontId="5" fillId="7" borderId="9" xfId="4" applyNumberFormat="1" applyFont="1" applyFill="1" applyBorder="1" applyAlignment="1" applyProtection="1">
      <alignment horizontal="center" vertical="center"/>
      <protection locked="0"/>
    </xf>
    <xf numFmtId="0" fontId="5" fillId="7" borderId="15" xfId="4" applyNumberFormat="1" applyFont="1" applyFill="1" applyBorder="1" applyAlignment="1" applyProtection="1">
      <alignment horizontal="center" vertical="center"/>
      <protection locked="0"/>
    </xf>
    <xf numFmtId="0" fontId="5" fillId="7" borderId="23" xfId="4" applyNumberFormat="1" applyFont="1" applyFill="1" applyBorder="1" applyAlignment="1" applyProtection="1">
      <alignment horizontal="center" vertical="center" wrapText="1"/>
      <protection locked="0"/>
    </xf>
    <xf numFmtId="0" fontId="5" fillId="7" borderId="24" xfId="4" applyNumberFormat="1" applyFont="1" applyFill="1" applyBorder="1" applyAlignment="1" applyProtection="1">
      <alignment horizontal="center" vertical="center" wrapText="1"/>
      <protection locked="0"/>
    </xf>
    <xf numFmtId="0" fontId="5" fillId="7" borderId="25" xfId="4" applyNumberFormat="1" applyFont="1" applyFill="1" applyBorder="1" applyAlignment="1" applyProtection="1">
      <alignment horizontal="center" vertical="center" wrapText="1"/>
      <protection locked="0"/>
    </xf>
    <xf numFmtId="0" fontId="5" fillId="7" borderId="26" xfId="4" applyNumberFormat="1" applyFont="1" applyFill="1" applyBorder="1" applyAlignment="1" applyProtection="1">
      <alignment horizontal="center" vertical="center" wrapText="1"/>
      <protection locked="0"/>
    </xf>
    <xf numFmtId="0" fontId="5" fillId="7" borderId="9" xfId="3" applyFont="1" applyFill="1" applyBorder="1" applyAlignment="1">
      <alignment horizontal="center" vertical="center" wrapText="1"/>
    </xf>
    <xf numFmtId="0" fontId="5" fillId="7" borderId="15" xfId="3" applyFont="1" applyFill="1" applyBorder="1" applyAlignment="1">
      <alignment horizontal="center" vertical="center" wrapText="1"/>
    </xf>
    <xf numFmtId="0" fontId="5" fillId="7" borderId="16" xfId="3" applyNumberFormat="1" applyFont="1" applyFill="1" applyBorder="1" applyAlignment="1" applyProtection="1">
      <alignment horizontal="center" vertical="center"/>
      <protection locked="0"/>
    </xf>
    <xf numFmtId="0" fontId="5" fillId="7" borderId="17" xfId="3" applyNumberFormat="1" applyFont="1" applyFill="1" applyBorder="1" applyAlignment="1" applyProtection="1">
      <alignment horizontal="center" vertical="center"/>
      <protection locked="0"/>
    </xf>
    <xf numFmtId="0" fontId="5" fillId="7" borderId="18" xfId="3" applyNumberFormat="1" applyFont="1" applyFill="1" applyBorder="1" applyAlignment="1" applyProtection="1">
      <alignment horizontal="center" vertical="center"/>
      <protection locked="0"/>
    </xf>
    <xf numFmtId="0" fontId="13" fillId="7" borderId="17" xfId="0" applyFont="1" applyFill="1" applyBorder="1" applyAlignment="1">
      <alignment horizontal="center" vertical="center"/>
    </xf>
    <xf numFmtId="0" fontId="13" fillId="7" borderId="18" xfId="0" applyFont="1" applyFill="1" applyBorder="1" applyAlignment="1">
      <alignment horizontal="center" vertical="center"/>
    </xf>
    <xf numFmtId="0" fontId="5" fillId="7" borderId="23" xfId="3" applyNumberFormat="1" applyFont="1" applyFill="1" applyBorder="1" applyAlignment="1" applyProtection="1">
      <alignment horizontal="center" vertical="top"/>
      <protection locked="0"/>
    </xf>
    <xf numFmtId="0" fontId="5" fillId="7" borderId="24" xfId="3" applyNumberFormat="1" applyFont="1" applyFill="1" applyBorder="1" applyAlignment="1" applyProtection="1">
      <alignment horizontal="center" vertical="top"/>
      <protection locked="0"/>
    </xf>
    <xf numFmtId="0" fontId="5" fillId="7" borderId="25" xfId="3" applyNumberFormat="1" applyFont="1" applyFill="1" applyBorder="1" applyAlignment="1" applyProtection="1">
      <alignment horizontal="center" vertical="top"/>
      <protection locked="0"/>
    </xf>
    <xf numFmtId="0" fontId="5" fillId="7" borderId="26" xfId="3" applyNumberFormat="1" applyFont="1" applyFill="1" applyBorder="1" applyAlignment="1" applyProtection="1">
      <alignment horizontal="center" vertical="top"/>
      <protection locked="0"/>
    </xf>
    <xf numFmtId="0" fontId="29" fillId="2" borderId="0" xfId="8" applyFont="1" applyFill="1" applyAlignment="1" applyProtection="1">
      <alignment horizontal="left" vertical="top" wrapText="1"/>
    </xf>
    <xf numFmtId="0" fontId="6" fillId="0" borderId="0" xfId="3" applyNumberFormat="1" applyFont="1" applyFill="1" applyBorder="1" applyAlignment="1" applyProtection="1">
      <alignment horizontal="center" vertical="top"/>
      <protection locked="0"/>
    </xf>
    <xf numFmtId="0" fontId="6" fillId="0" borderId="20" xfId="3" applyNumberFormat="1" applyFont="1" applyFill="1" applyBorder="1" applyAlignment="1" applyProtection="1">
      <alignment horizontal="center" vertical="top"/>
      <protection locked="0"/>
    </xf>
    <xf numFmtId="0" fontId="22" fillId="2" borderId="0" xfId="8" applyFont="1" applyFill="1" applyAlignment="1" applyProtection="1">
      <alignment horizontal="left" vertical="top" wrapText="1"/>
    </xf>
    <xf numFmtId="0" fontId="25" fillId="2" borderId="0" xfId="8" applyFont="1" applyFill="1" applyAlignment="1" applyProtection="1">
      <alignment horizontal="left" vertical="top" wrapText="1"/>
    </xf>
    <xf numFmtId="0" fontId="13" fillId="7" borderId="24" xfId="0" applyFont="1" applyFill="1" applyBorder="1" applyAlignment="1">
      <alignment horizontal="center" vertical="center"/>
    </xf>
    <xf numFmtId="0" fontId="13" fillId="7" borderId="27" xfId="0" applyFont="1" applyFill="1" applyBorder="1" applyAlignment="1">
      <alignment horizontal="center" vertical="center"/>
    </xf>
    <xf numFmtId="0" fontId="13" fillId="7" borderId="26" xfId="0" applyFont="1" applyFill="1" applyBorder="1" applyAlignment="1">
      <alignment horizontal="center" vertical="center"/>
    </xf>
    <xf numFmtId="0" fontId="13" fillId="7" borderId="9" xfId="3" applyFont="1" applyFill="1" applyBorder="1" applyAlignment="1">
      <alignment horizontal="center" vertical="center" wrapText="1"/>
    </xf>
    <xf numFmtId="0" fontId="13" fillId="7" borderId="15" xfId="3" applyFont="1" applyFill="1" applyBorder="1" applyAlignment="1">
      <alignment horizontal="center" vertical="center" wrapText="1"/>
    </xf>
    <xf numFmtId="0" fontId="13" fillId="7" borderId="23" xfId="0" applyFont="1" applyFill="1" applyBorder="1" applyAlignment="1">
      <alignment horizontal="center" vertical="top"/>
    </xf>
    <xf numFmtId="0" fontId="13" fillId="7" borderId="24" xfId="0" applyFont="1" applyFill="1" applyBorder="1" applyAlignment="1">
      <alignment horizontal="center" vertical="top"/>
    </xf>
    <xf numFmtId="0" fontId="13" fillId="7" borderId="25" xfId="0" applyFont="1" applyFill="1" applyBorder="1" applyAlignment="1">
      <alignment horizontal="center" vertical="top"/>
    </xf>
    <xf numFmtId="0" fontId="13" fillId="7" borderId="26" xfId="0" applyFont="1" applyFill="1" applyBorder="1" applyAlignment="1">
      <alignment horizontal="center" vertical="top"/>
    </xf>
    <xf numFmtId="0" fontId="5" fillId="7" borderId="9" xfId="3" applyNumberFormat="1" applyFont="1" applyFill="1" applyBorder="1" applyAlignment="1" applyProtection="1">
      <alignment horizontal="center" vertical="center" wrapText="1"/>
      <protection locked="0"/>
    </xf>
    <xf numFmtId="0" fontId="5" fillId="7" borderId="15" xfId="3" applyNumberFormat="1" applyFont="1" applyFill="1" applyBorder="1" applyAlignment="1" applyProtection="1">
      <alignment horizontal="center" vertical="center" wrapText="1"/>
      <protection locked="0"/>
    </xf>
    <xf numFmtId="0" fontId="5" fillId="7" borderId="9" xfId="3" applyFont="1" applyFill="1" applyBorder="1" applyAlignment="1" applyProtection="1">
      <alignment horizontal="center" vertical="center" wrapText="1"/>
      <protection locked="0"/>
    </xf>
    <xf numFmtId="0" fontId="5" fillId="7" borderId="15" xfId="3" applyFont="1" applyFill="1" applyBorder="1" applyAlignment="1" applyProtection="1">
      <alignment horizontal="center" vertical="center" wrapText="1"/>
      <protection locked="0"/>
    </xf>
    <xf numFmtId="0" fontId="13" fillId="7" borderId="41" xfId="0" applyFont="1" applyFill="1" applyBorder="1" applyAlignment="1">
      <alignment horizontal="center" vertical="center"/>
    </xf>
    <xf numFmtId="0" fontId="13" fillId="7" borderId="42" xfId="0" applyFont="1" applyFill="1" applyBorder="1" applyAlignment="1">
      <alignment horizontal="center" vertical="center"/>
    </xf>
    <xf numFmtId="3" fontId="13" fillId="7" borderId="36" xfId="0" applyNumberFormat="1" applyFont="1" applyFill="1" applyBorder="1" applyAlignment="1">
      <alignment horizontal="center" vertical="center" wrapText="1"/>
    </xf>
    <xf numFmtId="3" fontId="13" fillId="7" borderId="35" xfId="0" applyNumberFormat="1" applyFont="1" applyFill="1" applyBorder="1" applyAlignment="1">
      <alignment horizontal="center" vertical="center" wrapText="1"/>
    </xf>
    <xf numFmtId="3" fontId="13" fillId="7" borderId="41" xfId="0" applyNumberFormat="1" applyFont="1" applyFill="1" applyBorder="1" applyAlignment="1">
      <alignment horizontal="center" vertical="center"/>
    </xf>
    <xf numFmtId="3" fontId="13" fillId="7" borderId="22" xfId="0" applyNumberFormat="1" applyFont="1" applyFill="1" applyBorder="1" applyAlignment="1">
      <alignment horizontal="center" vertical="center"/>
    </xf>
    <xf numFmtId="3" fontId="13" fillId="7" borderId="42" xfId="0" applyNumberFormat="1" applyFont="1" applyFill="1" applyBorder="1" applyAlignment="1">
      <alignment horizontal="center" vertical="center"/>
    </xf>
    <xf numFmtId="3" fontId="10" fillId="7" borderId="37" xfId="0" applyNumberFormat="1" applyFont="1" applyFill="1" applyBorder="1" applyAlignment="1">
      <alignment horizontal="center"/>
    </xf>
    <xf numFmtId="3" fontId="10" fillId="7" borderId="38" xfId="0" applyNumberFormat="1" applyFont="1" applyFill="1" applyBorder="1" applyAlignment="1">
      <alignment horizontal="center"/>
    </xf>
    <xf numFmtId="3" fontId="10" fillId="7" borderId="39" xfId="0" applyNumberFormat="1" applyFont="1" applyFill="1" applyBorder="1" applyAlignment="1">
      <alignment horizontal="center"/>
    </xf>
    <xf numFmtId="3" fontId="10" fillId="7" borderId="40" xfId="0" applyNumberFormat="1" applyFont="1" applyFill="1" applyBorder="1" applyAlignment="1">
      <alignment horizontal="center"/>
    </xf>
    <xf numFmtId="0" fontId="2" fillId="7" borderId="23" xfId="0" applyFont="1" applyFill="1" applyBorder="1" applyAlignment="1">
      <alignment horizontal="center"/>
    </xf>
    <xf numFmtId="0" fontId="2" fillId="7" borderId="24" xfId="0" applyFont="1" applyFill="1" applyBorder="1" applyAlignment="1">
      <alignment horizontal="center"/>
    </xf>
    <xf numFmtId="0" fontId="2" fillId="7" borderId="29" xfId="0" applyFont="1" applyFill="1" applyBorder="1" applyAlignment="1">
      <alignment horizontal="center"/>
    </xf>
    <xf numFmtId="0" fontId="2" fillId="7" borderId="27" xfId="0" applyFont="1" applyFill="1" applyBorder="1" applyAlignment="1">
      <alignment horizontal="center"/>
    </xf>
    <xf numFmtId="0" fontId="2" fillId="7" borderId="25" xfId="0" applyFont="1" applyFill="1" applyBorder="1" applyAlignment="1">
      <alignment horizontal="center"/>
    </xf>
    <xf numFmtId="0" fontId="2" fillId="7" borderId="26" xfId="0" applyFont="1" applyFill="1" applyBorder="1" applyAlignment="1">
      <alignment horizontal="center"/>
    </xf>
    <xf numFmtId="0" fontId="2" fillId="7" borderId="28" xfId="0" applyFont="1" applyFill="1" applyBorder="1" applyAlignment="1">
      <alignment horizontal="center"/>
    </xf>
    <xf numFmtId="0" fontId="0" fillId="7" borderId="23" xfId="0" applyFill="1" applyBorder="1" applyAlignment="1">
      <alignment horizontal="center"/>
    </xf>
    <xf numFmtId="0" fontId="0" fillId="7" borderId="24" xfId="0" applyFill="1" applyBorder="1" applyAlignment="1">
      <alignment horizontal="center"/>
    </xf>
    <xf numFmtId="0" fontId="0" fillId="7" borderId="29" xfId="0" applyFill="1" applyBorder="1" applyAlignment="1">
      <alignment horizontal="center"/>
    </xf>
    <xf numFmtId="0" fontId="0" fillId="7" borderId="27" xfId="0" applyFill="1" applyBorder="1" applyAlignment="1">
      <alignment horizontal="center"/>
    </xf>
    <xf numFmtId="0" fontId="0" fillId="7" borderId="25" xfId="0" applyFill="1" applyBorder="1" applyAlignment="1">
      <alignment horizontal="center"/>
    </xf>
    <xf numFmtId="0" fontId="0" fillId="7" borderId="26" xfId="0" applyFill="1" applyBorder="1" applyAlignment="1">
      <alignment horizontal="center"/>
    </xf>
    <xf numFmtId="0" fontId="13" fillId="7" borderId="9" xfId="0" applyFont="1" applyFill="1" applyBorder="1" applyAlignment="1">
      <alignment vertical="center" wrapText="1"/>
    </xf>
    <xf numFmtId="0" fontId="13" fillId="7" borderId="15" xfId="0" applyFont="1" applyFill="1" applyBorder="1" applyAlignment="1">
      <alignment vertical="center" wrapText="1"/>
    </xf>
    <xf numFmtId="0" fontId="22" fillId="7" borderId="28" xfId="3" applyNumberFormat="1" applyFont="1" applyFill="1" applyBorder="1" applyAlignment="1" applyProtection="1">
      <alignment horizontal="center" vertical="top"/>
      <protection locked="0"/>
    </xf>
    <xf numFmtId="3" fontId="13" fillId="7" borderId="16" xfId="0" applyNumberFormat="1" applyFont="1" applyFill="1" applyBorder="1" applyAlignment="1">
      <alignment horizontal="center" vertical="center"/>
    </xf>
    <xf numFmtId="3" fontId="13" fillId="7" borderId="18" xfId="0" applyNumberFormat="1" applyFont="1" applyFill="1" applyBorder="1" applyAlignment="1">
      <alignment horizontal="center" vertical="center"/>
    </xf>
    <xf numFmtId="0" fontId="1" fillId="7" borderId="23" xfId="0" applyFont="1" applyFill="1" applyBorder="1" applyAlignment="1">
      <alignment horizontal="center"/>
    </xf>
    <xf numFmtId="0" fontId="1" fillId="7" borderId="24" xfId="0" applyFont="1" applyFill="1" applyBorder="1" applyAlignment="1">
      <alignment horizontal="center"/>
    </xf>
    <xf numFmtId="0" fontId="1" fillId="7" borderId="29" xfId="0" applyFont="1" applyFill="1" applyBorder="1" applyAlignment="1">
      <alignment horizontal="center"/>
    </xf>
    <xf numFmtId="0" fontId="1" fillId="7" borderId="27" xfId="0" applyFont="1" applyFill="1" applyBorder="1" applyAlignment="1">
      <alignment horizontal="center"/>
    </xf>
    <xf numFmtId="0" fontId="1" fillId="7" borderId="25" xfId="0" applyFont="1" applyFill="1" applyBorder="1" applyAlignment="1">
      <alignment horizontal="center"/>
    </xf>
    <xf numFmtId="0" fontId="1" fillId="7" borderId="26" xfId="0" applyFont="1" applyFill="1" applyBorder="1" applyAlignment="1">
      <alignment horizontal="center"/>
    </xf>
    <xf numFmtId="0" fontId="13" fillId="7" borderId="25" xfId="0" applyFont="1" applyFill="1" applyBorder="1" applyAlignment="1">
      <alignment horizontal="center" wrapText="1"/>
    </xf>
    <xf numFmtId="0" fontId="13" fillId="7" borderId="26" xfId="0" applyFont="1" applyFill="1" applyBorder="1" applyAlignment="1">
      <alignment horizontal="center" wrapText="1"/>
    </xf>
    <xf numFmtId="0" fontId="10" fillId="7" borderId="23" xfId="0" applyFont="1" applyFill="1" applyBorder="1" applyAlignment="1">
      <alignment horizontal="center"/>
    </xf>
    <xf numFmtId="0" fontId="10" fillId="7" borderId="24" xfId="0" applyFont="1" applyFill="1" applyBorder="1" applyAlignment="1">
      <alignment horizontal="center"/>
    </xf>
    <xf numFmtId="0" fontId="10" fillId="7" borderId="25" xfId="0" applyFont="1" applyFill="1" applyBorder="1" applyAlignment="1">
      <alignment horizontal="center"/>
    </xf>
    <xf numFmtId="0" fontId="10" fillId="7" borderId="26" xfId="0" applyFont="1" applyFill="1" applyBorder="1" applyAlignment="1">
      <alignment horizontal="center"/>
    </xf>
    <xf numFmtId="0" fontId="10" fillId="7" borderId="23" xfId="0" applyFont="1" applyFill="1" applyBorder="1" applyAlignment="1">
      <alignment horizontal="center" wrapText="1"/>
    </xf>
    <xf numFmtId="0" fontId="10" fillId="7" borderId="24" xfId="0" applyFont="1" applyFill="1" applyBorder="1" applyAlignment="1">
      <alignment horizontal="center" wrapText="1"/>
    </xf>
    <xf numFmtId="0" fontId="10" fillId="7" borderId="25" xfId="0" applyFont="1" applyFill="1" applyBorder="1" applyAlignment="1">
      <alignment horizontal="center" wrapText="1"/>
    </xf>
    <xf numFmtId="0" fontId="10" fillId="7" borderId="26" xfId="0" applyFont="1" applyFill="1" applyBorder="1" applyAlignment="1">
      <alignment horizontal="center" wrapText="1"/>
    </xf>
    <xf numFmtId="0" fontId="20" fillId="0" borderId="0" xfId="0" applyFont="1" applyAlignment="1">
      <alignment horizontal="center" wrapText="1"/>
    </xf>
  </cellXfs>
  <cellStyles count="9">
    <cellStyle name="Comma" xfId="1" builtinId="3"/>
    <cellStyle name="Hyperlink" xfId="8" builtinId="8"/>
    <cellStyle name="Normal" xfId="0" builtinId="0"/>
    <cellStyle name="Normal 2" xfId="3"/>
    <cellStyle name="Normal 4" xfId="4"/>
    <cellStyle name="Percent" xfId="2" builtinId="5"/>
    <cellStyle name="Style1" xfId="5"/>
    <cellStyle name="Style2" xfId="6"/>
    <cellStyle name="Style3" xfId="7"/>
  </cellStyles>
  <dxfs count="0"/>
  <tableStyles count="0" defaultTableStyle="TableStyleMedium2" defaultPivotStyle="PivotStyleLight16"/>
  <colors>
    <mruColors>
      <color rgb="FFFFFF61"/>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'Age Structure'!$B$49</c:f>
              <c:strCache>
                <c:ptCount val="1"/>
                <c:pt idx="0">
                  <c:v>2011</c:v>
                </c:pt>
              </c:strCache>
            </c:strRef>
          </c:tx>
          <c:spPr>
            <a:solidFill>
              <a:srgbClr val="FF0000"/>
            </a:solidFill>
          </c:spPr>
          <c:invertIfNegative val="0"/>
          <c:cat>
            <c:strRef>
              <c:f>'Age Structure'!$D$46:$S$46</c:f>
              <c:strCache>
                <c:ptCount val="16"/>
                <c:pt idx="0">
                  <c:v> 0 - 4</c:v>
                </c:pt>
                <c:pt idx="1">
                  <c:v> 5 - 7</c:v>
                </c:pt>
                <c:pt idx="2">
                  <c:v> 8 - 9</c:v>
                </c:pt>
                <c:pt idx="3">
                  <c:v> 10 - 14</c:v>
                </c:pt>
                <c:pt idx="4">
                  <c:v>15</c:v>
                </c:pt>
                <c:pt idx="5">
                  <c:v> 16 - 17</c:v>
                </c:pt>
                <c:pt idx="6">
                  <c:v> 18 - 19</c:v>
                </c:pt>
                <c:pt idx="7">
                  <c:v> 20 - 24</c:v>
                </c:pt>
                <c:pt idx="8">
                  <c:v> 25 - 29</c:v>
                </c:pt>
                <c:pt idx="9">
                  <c:v> 30 - 44</c:v>
                </c:pt>
                <c:pt idx="10">
                  <c:v> 45 - 59</c:v>
                </c:pt>
                <c:pt idx="11">
                  <c:v> 60 - 64</c:v>
                </c:pt>
                <c:pt idx="12">
                  <c:v> 65 - 74</c:v>
                </c:pt>
                <c:pt idx="13">
                  <c:v> 75 - 84</c:v>
                </c:pt>
                <c:pt idx="14">
                  <c:v> 85 - 89</c:v>
                </c:pt>
                <c:pt idx="15">
                  <c:v> 90 &amp; over</c:v>
                </c:pt>
              </c:strCache>
            </c:strRef>
          </c:cat>
          <c:val>
            <c:numRef>
              <c:f>'Age Structure'!$D$49:$S$49</c:f>
              <c:numCache>
                <c:formatCode>#,##0</c:formatCode>
                <c:ptCount val="16"/>
                <c:pt idx="0">
                  <c:v>16003</c:v>
                </c:pt>
                <c:pt idx="1">
                  <c:v>9863</c:v>
                </c:pt>
                <c:pt idx="2">
                  <c:v>6482</c:v>
                </c:pt>
                <c:pt idx="3">
                  <c:v>17677</c:v>
                </c:pt>
                <c:pt idx="4">
                  <c:v>3841</c:v>
                </c:pt>
                <c:pt idx="5">
                  <c:v>7631</c:v>
                </c:pt>
                <c:pt idx="6">
                  <c:v>6992</c:v>
                </c:pt>
                <c:pt idx="7">
                  <c:v>16224</c:v>
                </c:pt>
                <c:pt idx="8">
                  <c:v>16187</c:v>
                </c:pt>
                <c:pt idx="9">
                  <c:v>56156</c:v>
                </c:pt>
                <c:pt idx="10">
                  <c:v>71135</c:v>
                </c:pt>
                <c:pt idx="11">
                  <c:v>24533</c:v>
                </c:pt>
                <c:pt idx="12">
                  <c:v>34366</c:v>
                </c:pt>
                <c:pt idx="13">
                  <c:v>21018</c:v>
                </c:pt>
                <c:pt idx="14">
                  <c:v>5233</c:v>
                </c:pt>
                <c:pt idx="15">
                  <c:v>2687</c:v>
                </c:pt>
              </c:numCache>
            </c:numRef>
          </c:val>
        </c:ser>
        <c:ser>
          <c:idx val="1"/>
          <c:order val="1"/>
          <c:tx>
            <c:strRef>
              <c:f>'Age Structure'!$B$50</c:f>
              <c:strCache>
                <c:ptCount val="1"/>
                <c:pt idx="0">
                  <c:v>2001</c:v>
                </c:pt>
              </c:strCache>
            </c:strRef>
          </c:tx>
          <c:invertIfNegative val="0"/>
          <c:cat>
            <c:strRef>
              <c:f>'Age Structure'!$D$46:$S$46</c:f>
              <c:strCache>
                <c:ptCount val="16"/>
                <c:pt idx="0">
                  <c:v> 0 - 4</c:v>
                </c:pt>
                <c:pt idx="1">
                  <c:v> 5 - 7</c:v>
                </c:pt>
                <c:pt idx="2">
                  <c:v> 8 - 9</c:v>
                </c:pt>
                <c:pt idx="3">
                  <c:v> 10 - 14</c:v>
                </c:pt>
                <c:pt idx="4">
                  <c:v>15</c:v>
                </c:pt>
                <c:pt idx="5">
                  <c:v> 16 - 17</c:v>
                </c:pt>
                <c:pt idx="6">
                  <c:v> 18 - 19</c:v>
                </c:pt>
                <c:pt idx="7">
                  <c:v> 20 - 24</c:v>
                </c:pt>
                <c:pt idx="8">
                  <c:v> 25 - 29</c:v>
                </c:pt>
                <c:pt idx="9">
                  <c:v> 30 - 44</c:v>
                </c:pt>
                <c:pt idx="10">
                  <c:v> 45 - 59</c:v>
                </c:pt>
                <c:pt idx="11">
                  <c:v> 60 - 64</c:v>
                </c:pt>
                <c:pt idx="12">
                  <c:v> 65 - 74</c:v>
                </c:pt>
                <c:pt idx="13">
                  <c:v> 75 - 84</c:v>
                </c:pt>
                <c:pt idx="14">
                  <c:v> 85 - 89</c:v>
                </c:pt>
                <c:pt idx="15">
                  <c:v> 90 &amp; over</c:v>
                </c:pt>
              </c:strCache>
            </c:strRef>
          </c:cat>
          <c:val>
            <c:numRef>
              <c:f>'Age Structure'!$D$50:$S$50</c:f>
              <c:numCache>
                <c:formatCode>#,##0</c:formatCode>
                <c:ptCount val="16"/>
                <c:pt idx="0">
                  <c:v>15803</c:v>
                </c:pt>
                <c:pt idx="1">
                  <c:v>10498</c:v>
                </c:pt>
                <c:pt idx="2">
                  <c:v>7765</c:v>
                </c:pt>
                <c:pt idx="3">
                  <c:v>19844</c:v>
                </c:pt>
                <c:pt idx="4">
                  <c:v>3995</c:v>
                </c:pt>
                <c:pt idx="5">
                  <c:v>7990</c:v>
                </c:pt>
                <c:pt idx="6">
                  <c:v>6605</c:v>
                </c:pt>
                <c:pt idx="7">
                  <c:v>14220</c:v>
                </c:pt>
                <c:pt idx="8">
                  <c:v>15774</c:v>
                </c:pt>
                <c:pt idx="9">
                  <c:v>66535</c:v>
                </c:pt>
                <c:pt idx="10">
                  <c:v>66886</c:v>
                </c:pt>
                <c:pt idx="11">
                  <c:v>17237</c:v>
                </c:pt>
                <c:pt idx="12">
                  <c:v>29432</c:v>
                </c:pt>
                <c:pt idx="13">
                  <c:v>18722</c:v>
                </c:pt>
                <c:pt idx="14">
                  <c:v>3972</c:v>
                </c:pt>
                <c:pt idx="15">
                  <c:v>1912</c:v>
                </c:pt>
              </c:numCache>
            </c:numRef>
          </c:val>
        </c:ser>
        <c:dLbls>
          <c:showLegendKey val="0"/>
          <c:showVal val="0"/>
          <c:showCatName val="0"/>
          <c:showSerName val="0"/>
          <c:showPercent val="0"/>
          <c:showBubbleSize val="0"/>
        </c:dLbls>
        <c:gapWidth val="150"/>
        <c:axId val="164190464"/>
        <c:axId val="164192256"/>
      </c:barChart>
      <c:catAx>
        <c:axId val="164190464"/>
        <c:scaling>
          <c:orientation val="minMax"/>
        </c:scaling>
        <c:delete val="0"/>
        <c:axPos val="b"/>
        <c:majorTickMark val="out"/>
        <c:minorTickMark val="none"/>
        <c:tickLblPos val="nextTo"/>
        <c:crossAx val="164192256"/>
        <c:crosses val="autoZero"/>
        <c:auto val="1"/>
        <c:lblAlgn val="ctr"/>
        <c:lblOffset val="100"/>
        <c:noMultiLvlLbl val="0"/>
      </c:catAx>
      <c:valAx>
        <c:axId val="164192256"/>
        <c:scaling>
          <c:orientation val="minMax"/>
        </c:scaling>
        <c:delete val="0"/>
        <c:axPos val="l"/>
        <c:majorGridlines/>
        <c:numFmt formatCode="#,##0" sourceLinked="1"/>
        <c:majorTickMark val="out"/>
        <c:minorTickMark val="none"/>
        <c:tickLblPos val="nextTo"/>
        <c:crossAx val="164190464"/>
        <c:crosses val="autoZero"/>
        <c:crossBetween val="between"/>
      </c:valAx>
    </c:plotArea>
    <c:legend>
      <c:legendPos val="r"/>
      <c:overlay val="0"/>
    </c:legend>
    <c:plotVisOnly val="1"/>
    <c:dispBlanksAs val="gap"/>
    <c:showDLblsOverMax val="0"/>
  </c:chart>
  <c:spPr>
    <a:ln w="3175">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'Age Structure'!$B$73</c:f>
              <c:strCache>
                <c:ptCount val="1"/>
                <c:pt idx="0">
                  <c:v>2011</c:v>
                </c:pt>
              </c:strCache>
            </c:strRef>
          </c:tx>
          <c:spPr>
            <a:solidFill>
              <a:srgbClr val="FF0000"/>
            </a:solidFill>
          </c:spPr>
          <c:invertIfNegative val="0"/>
          <c:cat>
            <c:strRef>
              <c:f>'Age Structure'!$D$71:$S$71</c:f>
              <c:strCache>
                <c:ptCount val="16"/>
                <c:pt idx="0">
                  <c:v> 0 - 4</c:v>
                </c:pt>
                <c:pt idx="1">
                  <c:v> 5 - 7</c:v>
                </c:pt>
                <c:pt idx="2">
                  <c:v> 8 - 9</c:v>
                </c:pt>
                <c:pt idx="3">
                  <c:v> 10 - 14</c:v>
                </c:pt>
                <c:pt idx="4">
                  <c:v>15</c:v>
                </c:pt>
                <c:pt idx="5">
                  <c:v> 16 - 17</c:v>
                </c:pt>
                <c:pt idx="6">
                  <c:v>18 - 19</c:v>
                </c:pt>
                <c:pt idx="7">
                  <c:v> 20 - 24</c:v>
                </c:pt>
                <c:pt idx="8">
                  <c:v> 25 - 29</c:v>
                </c:pt>
                <c:pt idx="9">
                  <c:v> 30 - 44</c:v>
                </c:pt>
                <c:pt idx="10">
                  <c:v> 45 - 59</c:v>
                </c:pt>
                <c:pt idx="11">
                  <c:v> 60 - 64</c:v>
                </c:pt>
                <c:pt idx="12">
                  <c:v>65 - 74</c:v>
                </c:pt>
                <c:pt idx="13">
                  <c:v>75 - 84</c:v>
                </c:pt>
                <c:pt idx="14">
                  <c:v> 85 - 89</c:v>
                </c:pt>
                <c:pt idx="15">
                  <c:v> 90 &amp; over</c:v>
                </c:pt>
              </c:strCache>
            </c:strRef>
          </c:cat>
          <c:val>
            <c:numRef>
              <c:f>'Age Structure'!$D$73:$S$73</c:f>
              <c:numCache>
                <c:formatCode>0.0\%</c:formatCode>
                <c:ptCount val="16"/>
                <c:pt idx="0">
                  <c:v>5.063791815915045</c:v>
                </c:pt>
                <c:pt idx="1">
                  <c:v>3.1209259938992746</c:v>
                </c:pt>
                <c:pt idx="2">
                  <c:v>2.0510840811573656</c:v>
                </c:pt>
                <c:pt idx="3">
                  <c:v>5.5934917159239053</c:v>
                </c:pt>
                <c:pt idx="4">
                  <c:v>1.2153986355639372</c:v>
                </c:pt>
                <c:pt idx="5">
                  <c:v>2.4146594605541281</c:v>
                </c:pt>
                <c:pt idx="6">
                  <c:v>2.212462186894832</c:v>
                </c:pt>
                <c:pt idx="7">
                  <c:v>5.133722328401281</c:v>
                </c:pt>
                <c:pt idx="8">
                  <c:v>5.1220145050438566</c:v>
                </c:pt>
                <c:pt idx="9">
                  <c:v>17.769311579986582</c:v>
                </c:pt>
                <c:pt idx="10">
                  <c:v>22.509081473793461</c:v>
                </c:pt>
                <c:pt idx="11">
                  <c:v>7.7629197412887461</c:v>
                </c:pt>
                <c:pt idx="12">
                  <c:v>10.874352905438759</c:v>
                </c:pt>
                <c:pt idx="13">
                  <c:v>6.6506765223334634</c:v>
                </c:pt>
                <c:pt idx="14">
                  <c:v>1.6558659359297276</c:v>
                </c:pt>
                <c:pt idx="15">
                  <c:v>0.85024111787563117</c:v>
                </c:pt>
              </c:numCache>
            </c:numRef>
          </c:val>
        </c:ser>
        <c:ser>
          <c:idx val="1"/>
          <c:order val="1"/>
          <c:tx>
            <c:strRef>
              <c:f>'Age Structure'!$B$74</c:f>
              <c:strCache>
                <c:ptCount val="1"/>
                <c:pt idx="0">
                  <c:v>2001</c:v>
                </c:pt>
              </c:strCache>
            </c:strRef>
          </c:tx>
          <c:invertIfNegative val="0"/>
          <c:cat>
            <c:strRef>
              <c:f>'Age Structure'!$D$71:$S$71</c:f>
              <c:strCache>
                <c:ptCount val="16"/>
                <c:pt idx="0">
                  <c:v> 0 - 4</c:v>
                </c:pt>
                <c:pt idx="1">
                  <c:v> 5 - 7</c:v>
                </c:pt>
                <c:pt idx="2">
                  <c:v> 8 - 9</c:v>
                </c:pt>
                <c:pt idx="3">
                  <c:v> 10 - 14</c:v>
                </c:pt>
                <c:pt idx="4">
                  <c:v>15</c:v>
                </c:pt>
                <c:pt idx="5">
                  <c:v> 16 - 17</c:v>
                </c:pt>
                <c:pt idx="6">
                  <c:v>18 - 19</c:v>
                </c:pt>
                <c:pt idx="7">
                  <c:v> 20 - 24</c:v>
                </c:pt>
                <c:pt idx="8">
                  <c:v> 25 - 29</c:v>
                </c:pt>
                <c:pt idx="9">
                  <c:v> 30 - 44</c:v>
                </c:pt>
                <c:pt idx="10">
                  <c:v> 45 - 59</c:v>
                </c:pt>
                <c:pt idx="11">
                  <c:v> 60 - 64</c:v>
                </c:pt>
                <c:pt idx="12">
                  <c:v>65 - 74</c:v>
                </c:pt>
                <c:pt idx="13">
                  <c:v>75 - 84</c:v>
                </c:pt>
                <c:pt idx="14">
                  <c:v> 85 - 89</c:v>
                </c:pt>
                <c:pt idx="15">
                  <c:v> 90 &amp; over</c:v>
                </c:pt>
              </c:strCache>
            </c:strRef>
          </c:cat>
          <c:val>
            <c:numRef>
              <c:f>'Age Structure'!$D$74:$S$74</c:f>
              <c:numCache>
                <c:formatCode>0.0\%</c:formatCode>
                <c:ptCount val="16"/>
                <c:pt idx="0">
                  <c:v>5.1443731892314197</c:v>
                </c:pt>
                <c:pt idx="1">
                  <c:v>3.4174289527653894</c:v>
                </c:pt>
                <c:pt idx="2">
                  <c:v>2.5277515544125784</c:v>
                </c:pt>
                <c:pt idx="3">
                  <c:v>6.4598456981021517</c:v>
                </c:pt>
                <c:pt idx="4">
                  <c:v>1.3004980630879912</c:v>
                </c:pt>
                <c:pt idx="5">
                  <c:v>2.6009961261759824</c:v>
                </c:pt>
                <c:pt idx="6">
                  <c:v>2.1501350955434746</c:v>
                </c:pt>
                <c:pt idx="7">
                  <c:v>4.6290569354471174</c:v>
                </c:pt>
                <c:pt idx="8">
                  <c:v>5.1349327777596923</c:v>
                </c:pt>
                <c:pt idx="9">
                  <c:v>21.65923369901364</c:v>
                </c:pt>
                <c:pt idx="10">
                  <c:v>21.773495230964549</c:v>
                </c:pt>
                <c:pt idx="11">
                  <c:v>5.611185259936847</c:v>
                </c:pt>
                <c:pt idx="12">
                  <c:v>9.5810410495133294</c:v>
                </c:pt>
                <c:pt idx="13">
                  <c:v>6.0945994335753113</c:v>
                </c:pt>
                <c:pt idx="14">
                  <c:v>1.2930108401966209</c:v>
                </c:pt>
                <c:pt idx="15">
                  <c:v>0.6224160942739021</c:v>
                </c:pt>
              </c:numCache>
            </c:numRef>
          </c:val>
        </c:ser>
        <c:dLbls>
          <c:showLegendKey val="0"/>
          <c:showVal val="0"/>
          <c:showCatName val="0"/>
          <c:showSerName val="0"/>
          <c:showPercent val="0"/>
          <c:showBubbleSize val="0"/>
        </c:dLbls>
        <c:gapWidth val="150"/>
        <c:axId val="164225408"/>
        <c:axId val="164226944"/>
      </c:barChart>
      <c:catAx>
        <c:axId val="164225408"/>
        <c:scaling>
          <c:orientation val="minMax"/>
        </c:scaling>
        <c:delete val="0"/>
        <c:axPos val="b"/>
        <c:majorTickMark val="out"/>
        <c:minorTickMark val="none"/>
        <c:tickLblPos val="nextTo"/>
        <c:crossAx val="164226944"/>
        <c:crosses val="autoZero"/>
        <c:auto val="1"/>
        <c:lblAlgn val="ctr"/>
        <c:lblOffset val="100"/>
        <c:noMultiLvlLbl val="0"/>
      </c:catAx>
      <c:valAx>
        <c:axId val="164226944"/>
        <c:scaling>
          <c:orientation val="minMax"/>
        </c:scaling>
        <c:delete val="0"/>
        <c:axPos val="l"/>
        <c:majorGridlines/>
        <c:numFmt formatCode="0.0\%" sourceLinked="1"/>
        <c:majorTickMark val="out"/>
        <c:minorTickMark val="none"/>
        <c:tickLblPos val="nextTo"/>
        <c:crossAx val="16422540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79361</xdr:colOff>
      <xdr:row>6</xdr:row>
      <xdr:rowOff>866</xdr:rowOff>
    </xdr:to>
    <xdr:pic>
      <xdr:nvPicPr>
        <xdr:cNvPr id="5" name="Picture 4"/>
        <xdr:cNvPicPr>
          <a:picLocks noChangeAspect="1"/>
        </xdr:cNvPicPr>
      </xdr:nvPicPr>
      <xdr:blipFill>
        <a:blip xmlns:r="http://schemas.openxmlformats.org/officeDocument/2006/relationships" r:embed="rId1"/>
        <a:stretch>
          <a:fillRect/>
        </a:stretch>
      </xdr:blipFill>
      <xdr:spPr>
        <a:xfrm>
          <a:off x="0" y="0"/>
          <a:ext cx="1298561" cy="12010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400050</xdr:colOff>
      <xdr:row>53</xdr:row>
      <xdr:rowOff>80962</xdr:rowOff>
    </xdr:from>
    <xdr:to>
      <xdr:col>12</xdr:col>
      <xdr:colOff>571500</xdr:colOff>
      <xdr:row>67</xdr:row>
      <xdr:rowOff>157162</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257175</xdr:colOff>
      <xdr:row>77</xdr:row>
      <xdr:rowOff>90487</xdr:rowOff>
    </xdr:from>
    <xdr:to>
      <xdr:col>12</xdr:col>
      <xdr:colOff>428625</xdr:colOff>
      <xdr:row>91</xdr:row>
      <xdr:rowOff>166687</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earch%20work\census%202011\Copy%20of%20Key%20statistics%20interface%20v2.5%20(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Front Page"/>
      <sheetName val="Explanatory Materials"/>
      <sheetName val="Key Statistics"/>
      <sheetName val="Top 10"/>
      <sheetName val="Geography"/>
      <sheetName val="KS201EW"/>
      <sheetName val="KS204EW"/>
      <sheetName val="KS205EW"/>
      <sheetName val="KS207WA"/>
      <sheetName val="KS209EW"/>
      <sheetName val="KS301EW"/>
      <sheetName val="KS402EW"/>
      <sheetName val="KS404EW"/>
      <sheetName val="KS501EW"/>
      <sheetName val="KS601EW"/>
    </sheetNames>
    <sheetDataSet>
      <sheetData sheetId="0" refreshError="1"/>
      <sheetData sheetId="1" refreshError="1"/>
      <sheetData sheetId="2" refreshError="1"/>
      <sheetData sheetId="3" refreshError="1"/>
      <sheetData sheetId="4" refreshError="1"/>
      <sheetData sheetId="5">
        <row r="2">
          <cell r="F2" t="str">
            <v>E</v>
          </cell>
          <cell r="G2">
            <v>40</v>
          </cell>
        </row>
        <row r="3">
          <cell r="F3" t="str">
            <v>G</v>
          </cell>
          <cell r="G3">
            <v>47</v>
          </cell>
        </row>
        <row r="4">
          <cell r="F4" t="str">
            <v>H</v>
          </cell>
          <cell r="G4">
            <v>33</v>
          </cell>
        </row>
        <row r="5">
          <cell r="F5" t="str">
            <v>A</v>
          </cell>
          <cell r="G5">
            <v>12</v>
          </cell>
        </row>
        <row r="6">
          <cell r="F6" t="str">
            <v>B</v>
          </cell>
          <cell r="G6">
            <v>39</v>
          </cell>
        </row>
        <row r="7">
          <cell r="F7" t="str">
            <v>J</v>
          </cell>
          <cell r="G7">
            <v>67</v>
          </cell>
        </row>
        <row r="8">
          <cell r="F8" t="str">
            <v>K</v>
          </cell>
          <cell r="G8">
            <v>37</v>
          </cell>
        </row>
        <row r="9">
          <cell r="F9" t="str">
            <v>W</v>
          </cell>
          <cell r="G9">
            <v>22</v>
          </cell>
        </row>
        <row r="10">
          <cell r="F10" t="str">
            <v>F</v>
          </cell>
          <cell r="G10">
            <v>30</v>
          </cell>
        </row>
        <row r="11">
          <cell r="F11" t="str">
            <v>D</v>
          </cell>
          <cell r="G11">
            <v>21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ons.gov.uk/ons/rel/hsq/health-statistics-quarterly/no--41--spring-2009/an-investigation-into-the-impact-of-question-change-on-estimates-of-general-health-status-and-healthy-life-expectancy.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tabSelected="1" workbookViewId="0">
      <selection activeCell="D29" sqref="D29"/>
    </sheetView>
  </sheetViews>
  <sheetFormatPr defaultRowHeight="15" x14ac:dyDescent="0.25"/>
  <sheetData>
    <row r="1" spans="1:23" x14ac:dyDescent="0.25">
      <c r="A1" s="2"/>
      <c r="B1" s="2"/>
      <c r="C1" s="2"/>
      <c r="D1" s="2"/>
      <c r="E1" s="2"/>
      <c r="F1" s="2"/>
      <c r="G1" s="2"/>
      <c r="H1" s="2"/>
      <c r="I1" s="2"/>
      <c r="J1" s="2"/>
      <c r="K1" s="2"/>
      <c r="L1" s="2"/>
      <c r="M1" s="2"/>
      <c r="N1" s="2"/>
      <c r="O1" s="2"/>
      <c r="P1" s="2"/>
      <c r="Q1" s="2"/>
      <c r="R1" s="2"/>
      <c r="S1" s="2"/>
      <c r="T1" s="2"/>
      <c r="U1" s="2"/>
      <c r="V1" s="2"/>
      <c r="W1" s="2"/>
    </row>
    <row r="2" spans="1:23" x14ac:dyDescent="0.25">
      <c r="A2" s="2"/>
      <c r="B2" s="2"/>
      <c r="C2" s="2"/>
      <c r="D2" s="2"/>
      <c r="E2" s="2"/>
      <c r="F2" s="2"/>
      <c r="G2" s="2"/>
      <c r="H2" s="2"/>
      <c r="I2" s="2"/>
      <c r="J2" s="2"/>
      <c r="K2" s="2"/>
      <c r="L2" s="2"/>
      <c r="M2" s="2"/>
      <c r="N2" s="2"/>
      <c r="O2" s="2"/>
      <c r="P2" s="2"/>
      <c r="Q2" s="2"/>
      <c r="R2" s="2"/>
      <c r="S2" s="2"/>
      <c r="T2" s="2"/>
      <c r="U2" s="2"/>
      <c r="V2" s="2"/>
      <c r="W2" s="2"/>
    </row>
    <row r="3" spans="1:23" x14ac:dyDescent="0.25">
      <c r="A3" s="2"/>
      <c r="B3" s="2"/>
      <c r="C3" s="2"/>
      <c r="D3" s="2"/>
      <c r="E3" s="2"/>
      <c r="F3" s="2"/>
      <c r="G3" s="2"/>
      <c r="H3" s="2"/>
      <c r="I3" s="2"/>
      <c r="J3" s="2"/>
      <c r="K3" s="2"/>
      <c r="L3" s="2"/>
      <c r="M3" s="2"/>
      <c r="N3" s="2"/>
      <c r="O3" s="2"/>
      <c r="P3" s="2"/>
      <c r="Q3" s="2"/>
      <c r="R3" s="2"/>
      <c r="S3" s="2"/>
      <c r="T3" s="2"/>
      <c r="U3" s="2"/>
      <c r="V3" s="2"/>
      <c r="W3" s="2"/>
    </row>
    <row r="4" spans="1:23" ht="18.75" x14ac:dyDescent="0.3">
      <c r="A4" s="2"/>
      <c r="B4" s="2"/>
      <c r="C4" s="2"/>
      <c r="D4" s="2"/>
      <c r="E4" s="2"/>
      <c r="F4" s="3" t="s">
        <v>341</v>
      </c>
      <c r="G4" s="2"/>
      <c r="H4" s="2"/>
      <c r="I4" s="2"/>
      <c r="J4" s="2"/>
      <c r="K4" s="2"/>
      <c r="L4" s="2"/>
      <c r="M4" s="2"/>
      <c r="N4" s="2"/>
      <c r="O4" s="2"/>
      <c r="P4" s="2"/>
      <c r="Q4" s="2"/>
      <c r="R4" s="2"/>
      <c r="S4" s="2"/>
      <c r="T4" s="2"/>
      <c r="U4" s="2"/>
      <c r="V4" s="2"/>
      <c r="W4" s="2"/>
    </row>
    <row r="5" spans="1:23" ht="15.75" x14ac:dyDescent="0.25">
      <c r="A5" s="2"/>
      <c r="B5" s="2"/>
      <c r="C5" s="2"/>
      <c r="D5" s="2"/>
      <c r="E5" s="2"/>
      <c r="F5" s="234" t="s">
        <v>52</v>
      </c>
      <c r="H5" s="2"/>
      <c r="I5" s="2"/>
      <c r="J5" s="2"/>
      <c r="K5" s="2"/>
      <c r="L5" s="2"/>
      <c r="M5" s="2"/>
      <c r="N5" s="2"/>
      <c r="O5" s="2"/>
      <c r="P5" s="2"/>
      <c r="Q5" s="2"/>
      <c r="R5" s="2"/>
      <c r="S5" s="2"/>
      <c r="T5" s="2"/>
      <c r="U5" s="2"/>
      <c r="V5" s="2"/>
      <c r="W5" s="2"/>
    </row>
    <row r="6" spans="1:23" x14ac:dyDescent="0.25">
      <c r="A6" s="2"/>
      <c r="B6" s="2"/>
      <c r="C6" s="2"/>
      <c r="D6" s="2"/>
      <c r="E6" s="2"/>
      <c r="F6" s="2"/>
      <c r="G6" s="2"/>
      <c r="H6" s="2"/>
      <c r="I6" s="2"/>
      <c r="J6" s="2"/>
      <c r="K6" s="2"/>
      <c r="L6" s="2"/>
      <c r="M6" s="2"/>
      <c r="N6" s="2"/>
      <c r="O6" s="2"/>
      <c r="P6" s="2"/>
      <c r="Q6" s="2"/>
      <c r="R6" s="2"/>
      <c r="S6" s="2"/>
      <c r="T6" s="2"/>
      <c r="U6" s="2"/>
      <c r="V6" s="2"/>
      <c r="W6" s="2"/>
    </row>
    <row r="7" spans="1:23" x14ac:dyDescent="0.25">
      <c r="A7" s="2"/>
      <c r="B7" s="2"/>
      <c r="C7" s="2"/>
      <c r="D7" s="2"/>
      <c r="E7" s="2"/>
      <c r="F7" s="2"/>
      <c r="G7" s="2"/>
      <c r="H7" s="2"/>
      <c r="I7" s="2"/>
      <c r="J7" s="2"/>
      <c r="K7" s="2"/>
      <c r="L7" s="2"/>
      <c r="M7" s="2"/>
      <c r="N7" s="2"/>
      <c r="O7" s="2"/>
      <c r="P7" s="2"/>
      <c r="Q7" s="2"/>
      <c r="R7" s="2"/>
      <c r="S7" s="2"/>
      <c r="T7" s="2"/>
      <c r="U7" s="2"/>
      <c r="V7" s="2"/>
      <c r="W7" s="2"/>
    </row>
    <row r="8" spans="1:23" x14ac:dyDescent="0.25">
      <c r="A8" s="2"/>
      <c r="B8" s="2"/>
      <c r="C8" s="2"/>
      <c r="D8" s="2"/>
      <c r="E8" s="2"/>
      <c r="F8" s="2"/>
      <c r="G8" s="2"/>
      <c r="H8" s="2"/>
      <c r="I8" s="2"/>
      <c r="J8" s="2"/>
      <c r="K8" s="2"/>
      <c r="L8" s="2"/>
      <c r="M8" s="2"/>
      <c r="N8" s="2"/>
      <c r="O8" s="2"/>
      <c r="P8" s="2"/>
      <c r="Q8" s="2"/>
      <c r="R8" s="2"/>
      <c r="S8" s="2"/>
      <c r="T8" s="2"/>
      <c r="U8" s="2"/>
      <c r="V8" s="2"/>
      <c r="W8" s="2"/>
    </row>
    <row r="9" spans="1:23" x14ac:dyDescent="0.25">
      <c r="A9" s="2"/>
      <c r="B9" s="2"/>
      <c r="C9" s="2"/>
      <c r="D9" s="2"/>
      <c r="E9" s="2"/>
      <c r="F9" s="2"/>
      <c r="G9" s="2"/>
      <c r="H9" s="2"/>
      <c r="I9" s="2"/>
      <c r="J9" s="2"/>
      <c r="K9" s="2"/>
      <c r="L9" s="2"/>
      <c r="M9" s="2"/>
      <c r="N9" s="2"/>
      <c r="O9" s="2"/>
      <c r="P9" s="2"/>
      <c r="Q9" s="2"/>
      <c r="R9" s="2"/>
      <c r="S9" s="2"/>
      <c r="T9" s="2"/>
      <c r="U9" s="2"/>
      <c r="V9" s="2"/>
      <c r="W9" s="2"/>
    </row>
    <row r="10" spans="1:23" x14ac:dyDescent="0.25">
      <c r="A10" s="2"/>
      <c r="B10" s="246" t="s">
        <v>342</v>
      </c>
      <c r="C10" s="2"/>
      <c r="D10" s="2"/>
      <c r="E10" s="2"/>
      <c r="F10" s="2"/>
      <c r="G10" s="2"/>
      <c r="H10" s="2"/>
      <c r="I10" s="2"/>
      <c r="J10" s="2"/>
      <c r="K10" s="2"/>
      <c r="L10" s="2"/>
      <c r="M10" s="2"/>
      <c r="N10" s="2"/>
      <c r="O10" s="2"/>
      <c r="P10" s="2"/>
      <c r="Q10" s="2"/>
      <c r="R10" s="2"/>
      <c r="S10" s="2"/>
      <c r="T10" s="2"/>
      <c r="U10" s="2"/>
      <c r="V10" s="2"/>
      <c r="W10" s="2"/>
    </row>
    <row r="11" spans="1:23" x14ac:dyDescent="0.25">
      <c r="A11" s="2"/>
      <c r="B11" s="144" t="s">
        <v>351</v>
      </c>
      <c r="C11" s="2"/>
      <c r="D11" s="2"/>
      <c r="E11" s="2"/>
      <c r="F11" s="2"/>
      <c r="G11" s="2"/>
      <c r="H11" s="2"/>
      <c r="I11" s="2"/>
      <c r="J11" s="2"/>
      <c r="K11" s="2"/>
      <c r="L11" s="2"/>
      <c r="M11" s="2"/>
      <c r="N11" s="2"/>
      <c r="O11" s="2"/>
      <c r="P11" s="2"/>
      <c r="Q11" s="2"/>
      <c r="R11" s="2"/>
      <c r="S11" s="2"/>
      <c r="T11" s="2"/>
      <c r="U11" s="2"/>
      <c r="V11" s="2"/>
      <c r="W11" s="2"/>
    </row>
    <row r="12" spans="1:23" x14ac:dyDescent="0.25">
      <c r="A12" s="2"/>
      <c r="B12" s="144" t="s">
        <v>352</v>
      </c>
      <c r="C12" s="2"/>
      <c r="D12" s="2"/>
      <c r="E12" s="2"/>
      <c r="F12" s="2"/>
      <c r="G12" s="2"/>
      <c r="H12" s="2"/>
      <c r="I12" s="2"/>
      <c r="J12" s="2"/>
      <c r="K12" s="2"/>
      <c r="L12" s="2"/>
      <c r="M12" s="2"/>
      <c r="N12" s="2"/>
      <c r="O12" s="2"/>
      <c r="P12" s="2"/>
      <c r="Q12" s="2"/>
      <c r="R12" s="2"/>
      <c r="S12" s="2"/>
      <c r="T12" s="2"/>
      <c r="U12" s="2"/>
      <c r="V12" s="2"/>
      <c r="W12" s="2"/>
    </row>
    <row r="13" spans="1:23" x14ac:dyDescent="0.25">
      <c r="A13" s="2"/>
      <c r="B13" s="144" t="s">
        <v>353</v>
      </c>
      <c r="C13" s="2"/>
      <c r="D13" s="2"/>
      <c r="E13" s="2"/>
      <c r="F13" s="2"/>
      <c r="G13" s="2"/>
      <c r="H13" s="2"/>
      <c r="I13" s="2"/>
      <c r="J13" s="2"/>
      <c r="K13" s="2"/>
      <c r="L13" s="2"/>
      <c r="M13" s="2"/>
      <c r="N13" s="2"/>
      <c r="O13" s="2"/>
      <c r="P13" s="2"/>
      <c r="Q13" s="2"/>
      <c r="R13" s="2"/>
      <c r="S13" s="2"/>
      <c r="T13" s="2"/>
      <c r="U13" s="2"/>
      <c r="V13" s="2"/>
      <c r="W13" s="2"/>
    </row>
    <row r="14" spans="1:23" x14ac:dyDescent="0.25">
      <c r="A14" s="2"/>
      <c r="B14" s="144" t="s">
        <v>233</v>
      </c>
      <c r="C14" s="2"/>
      <c r="D14" s="2"/>
      <c r="E14" s="2"/>
      <c r="F14" s="2"/>
      <c r="G14" s="2"/>
      <c r="H14" s="2"/>
      <c r="I14" s="2"/>
      <c r="J14" s="2"/>
      <c r="K14" s="2"/>
      <c r="L14" s="2"/>
      <c r="M14" s="2"/>
      <c r="N14" s="2"/>
      <c r="O14" s="2"/>
      <c r="P14" s="2"/>
      <c r="Q14" s="2"/>
      <c r="R14" s="2"/>
      <c r="S14" s="2"/>
      <c r="T14" s="2"/>
      <c r="U14" s="2"/>
      <c r="V14" s="2"/>
      <c r="W14" s="2"/>
    </row>
    <row r="15" spans="1:23" x14ac:dyDescent="0.25">
      <c r="A15" s="2"/>
      <c r="B15" s="144" t="s">
        <v>354</v>
      </c>
      <c r="C15" s="2"/>
      <c r="D15" s="2"/>
      <c r="E15" s="2"/>
      <c r="F15" s="2"/>
      <c r="G15" s="2"/>
      <c r="H15" s="2"/>
      <c r="I15" s="2"/>
      <c r="J15" s="2"/>
      <c r="K15" s="2"/>
      <c r="L15" s="2"/>
      <c r="M15" s="2"/>
      <c r="N15" s="2"/>
      <c r="O15" s="2"/>
      <c r="P15" s="2"/>
      <c r="Q15" s="2"/>
      <c r="R15" s="2"/>
      <c r="S15" s="2"/>
      <c r="T15" s="2"/>
      <c r="U15" s="2"/>
      <c r="V15" s="2"/>
      <c r="W15" s="2"/>
    </row>
    <row r="16" spans="1:23" x14ac:dyDescent="0.25">
      <c r="A16" s="2"/>
      <c r="B16" s="144" t="s">
        <v>360</v>
      </c>
      <c r="C16" s="2"/>
      <c r="D16" s="2"/>
      <c r="E16" s="2"/>
      <c r="F16" s="2"/>
      <c r="G16" s="2"/>
      <c r="H16" s="2"/>
      <c r="I16" s="2"/>
      <c r="J16" s="2"/>
      <c r="K16" s="2"/>
      <c r="L16" s="2"/>
      <c r="M16" s="2"/>
      <c r="N16" s="2"/>
      <c r="O16" s="2"/>
      <c r="P16" s="2"/>
      <c r="Q16" s="2"/>
      <c r="R16" s="2"/>
      <c r="S16" s="2"/>
      <c r="T16" s="2"/>
      <c r="U16" s="2"/>
      <c r="V16" s="2"/>
      <c r="W16" s="2"/>
    </row>
    <row r="17" spans="1:23" x14ac:dyDescent="0.25">
      <c r="A17" s="2"/>
      <c r="B17" s="144" t="s">
        <v>355</v>
      </c>
      <c r="C17" s="2"/>
      <c r="D17" s="2"/>
      <c r="E17" s="2"/>
      <c r="F17" s="2"/>
      <c r="G17" s="2"/>
      <c r="H17" s="2"/>
      <c r="I17" s="2"/>
      <c r="J17" s="2"/>
      <c r="K17" s="2"/>
      <c r="L17" s="2"/>
      <c r="M17" s="2"/>
      <c r="N17" s="2"/>
      <c r="O17" s="2"/>
      <c r="P17" s="2"/>
      <c r="Q17" s="2"/>
      <c r="R17" s="2"/>
      <c r="S17" s="2"/>
      <c r="T17" s="2"/>
      <c r="U17" s="2"/>
      <c r="V17" s="2"/>
      <c r="W17" s="2"/>
    </row>
    <row r="18" spans="1:23" x14ac:dyDescent="0.25">
      <c r="A18" s="2"/>
      <c r="B18" s="144" t="s">
        <v>356</v>
      </c>
      <c r="C18" s="2"/>
      <c r="D18" s="2"/>
      <c r="E18" s="2"/>
      <c r="F18" s="2"/>
      <c r="G18" s="2"/>
      <c r="H18" s="2"/>
      <c r="I18" s="2"/>
      <c r="J18" s="2"/>
      <c r="K18" s="2"/>
      <c r="L18" s="2"/>
      <c r="M18" s="2"/>
      <c r="N18" s="2"/>
      <c r="O18" s="2"/>
      <c r="P18" s="2"/>
      <c r="Q18" s="2"/>
      <c r="R18" s="2"/>
      <c r="S18" s="2"/>
      <c r="T18" s="2"/>
      <c r="U18" s="2"/>
      <c r="V18" s="2"/>
      <c r="W18" s="2"/>
    </row>
    <row r="19" spans="1:23" x14ac:dyDescent="0.25">
      <c r="A19" s="2"/>
      <c r="B19" s="144" t="s">
        <v>357</v>
      </c>
      <c r="C19" s="2"/>
      <c r="D19" s="2"/>
      <c r="E19" s="2"/>
      <c r="F19" s="2"/>
      <c r="G19" s="2"/>
      <c r="H19" s="2"/>
      <c r="I19" s="2"/>
      <c r="J19" s="2"/>
      <c r="K19" s="2"/>
      <c r="L19" s="2"/>
      <c r="M19" s="2"/>
      <c r="N19" s="2"/>
      <c r="O19" s="2"/>
      <c r="P19" s="2"/>
      <c r="Q19" s="2"/>
      <c r="R19" s="2"/>
      <c r="S19" s="2"/>
      <c r="T19" s="2"/>
      <c r="U19" s="2"/>
      <c r="V19" s="2"/>
      <c r="W19" s="2"/>
    </row>
    <row r="20" spans="1:23" x14ac:dyDescent="0.25">
      <c r="A20" s="2"/>
      <c r="B20" s="144" t="s">
        <v>237</v>
      </c>
      <c r="C20" s="2"/>
      <c r="D20" s="2"/>
      <c r="E20" s="2"/>
      <c r="F20" s="2"/>
      <c r="G20" s="2"/>
      <c r="H20" s="2"/>
      <c r="I20" s="2"/>
      <c r="J20" s="2"/>
      <c r="K20" s="2"/>
      <c r="L20" s="2"/>
      <c r="M20" s="2"/>
      <c r="N20" s="2"/>
      <c r="O20" s="2"/>
      <c r="P20" s="2"/>
      <c r="Q20" s="2"/>
      <c r="R20" s="2"/>
      <c r="S20" s="2"/>
      <c r="T20" s="2"/>
      <c r="U20" s="2"/>
      <c r="V20" s="2"/>
      <c r="W20" s="2"/>
    </row>
    <row r="21" spans="1:23" x14ac:dyDescent="0.25">
      <c r="A21" s="2"/>
      <c r="B21" s="144" t="s">
        <v>252</v>
      </c>
      <c r="C21" s="2"/>
      <c r="D21" s="2"/>
      <c r="E21" s="2"/>
      <c r="F21" s="2"/>
      <c r="G21" s="2"/>
      <c r="H21" s="2"/>
      <c r="I21" s="2"/>
      <c r="J21" s="2"/>
      <c r="K21" s="2"/>
      <c r="L21" s="2"/>
      <c r="M21" s="2"/>
      <c r="N21" s="2"/>
      <c r="O21" s="2"/>
      <c r="P21" s="2"/>
      <c r="Q21" s="2"/>
      <c r="R21" s="2"/>
      <c r="S21" s="2"/>
      <c r="T21" s="2"/>
      <c r="U21" s="2"/>
      <c r="V21" s="2"/>
      <c r="W21" s="2"/>
    </row>
    <row r="22" spans="1:23" x14ac:dyDescent="0.25">
      <c r="A22" s="2"/>
      <c r="B22" s="145" t="s">
        <v>325</v>
      </c>
      <c r="C22" s="2"/>
      <c r="D22" s="2"/>
      <c r="E22" s="2"/>
      <c r="F22" s="2"/>
      <c r="G22" s="2"/>
      <c r="H22" s="2"/>
      <c r="I22" s="2"/>
      <c r="J22" s="2"/>
      <c r="K22" s="2"/>
      <c r="L22" s="2"/>
      <c r="M22" s="2"/>
      <c r="N22" s="2"/>
      <c r="O22" s="2"/>
      <c r="P22" s="2"/>
      <c r="Q22" s="2"/>
      <c r="R22" s="2"/>
      <c r="S22" s="2"/>
      <c r="T22" s="2"/>
      <c r="U22" s="2"/>
      <c r="V22" s="2"/>
      <c r="W22" s="2"/>
    </row>
    <row r="23" spans="1:23" x14ac:dyDescent="0.25">
      <c r="A23" s="2"/>
      <c r="B23" s="144" t="s">
        <v>240</v>
      </c>
      <c r="C23" s="2"/>
      <c r="D23" s="2"/>
      <c r="E23" s="2"/>
      <c r="F23" s="2"/>
      <c r="G23" s="2"/>
      <c r="H23" s="2"/>
      <c r="I23" s="2"/>
      <c r="J23" s="2"/>
      <c r="K23" s="2"/>
      <c r="L23" s="2"/>
      <c r="M23" s="2"/>
      <c r="N23" s="2"/>
      <c r="O23" s="2"/>
      <c r="P23" s="2"/>
      <c r="Q23" s="2"/>
      <c r="R23" s="2"/>
      <c r="S23" s="2"/>
      <c r="T23" s="2"/>
      <c r="U23" s="2"/>
      <c r="V23" s="2"/>
      <c r="W23" s="2"/>
    </row>
    <row r="24" spans="1:23" x14ac:dyDescent="0.25">
      <c r="A24" s="2"/>
      <c r="B24" s="144" t="s">
        <v>358</v>
      </c>
      <c r="C24" s="2"/>
      <c r="D24" s="2"/>
      <c r="E24" s="2"/>
      <c r="F24" s="2"/>
      <c r="G24" s="2"/>
      <c r="H24" s="2"/>
      <c r="I24" s="2"/>
      <c r="J24" s="2"/>
      <c r="K24" s="2"/>
      <c r="L24" s="2"/>
      <c r="M24" s="2"/>
      <c r="N24" s="2"/>
      <c r="O24" s="2"/>
      <c r="P24" s="2"/>
      <c r="Q24" s="2"/>
      <c r="R24" s="2"/>
      <c r="S24" s="2"/>
      <c r="T24" s="2"/>
      <c r="U24" s="2"/>
      <c r="V24" s="2"/>
      <c r="W24" s="2"/>
    </row>
    <row r="25" spans="1:23" x14ac:dyDescent="0.25">
      <c r="A25" s="2"/>
      <c r="B25" s="144" t="s">
        <v>250</v>
      </c>
      <c r="C25" s="2"/>
      <c r="D25" s="2"/>
      <c r="E25" s="2"/>
      <c r="F25" s="2"/>
      <c r="G25" s="2"/>
      <c r="H25" s="2"/>
      <c r="I25" s="2"/>
      <c r="J25" s="2"/>
      <c r="K25" s="2"/>
      <c r="L25" s="2"/>
      <c r="M25" s="2"/>
      <c r="N25" s="2"/>
      <c r="O25" s="2"/>
      <c r="P25" s="2"/>
      <c r="Q25" s="2"/>
      <c r="R25" s="2"/>
      <c r="S25" s="2"/>
      <c r="T25" s="2"/>
      <c r="U25" s="2"/>
      <c r="V25" s="2"/>
      <c r="W25" s="2"/>
    </row>
    <row r="26" spans="1:23" x14ac:dyDescent="0.25">
      <c r="A26" s="2"/>
      <c r="B26" s="144" t="s">
        <v>251</v>
      </c>
      <c r="C26" s="2"/>
      <c r="D26" s="2"/>
      <c r="E26" s="2"/>
      <c r="F26" s="2"/>
      <c r="G26" s="2"/>
      <c r="H26" s="2"/>
      <c r="I26" s="2"/>
      <c r="J26" s="2"/>
      <c r="K26" s="2"/>
      <c r="L26" s="2"/>
      <c r="M26" s="2"/>
      <c r="N26" s="2"/>
      <c r="O26" s="2"/>
      <c r="P26" s="2"/>
      <c r="Q26" s="2"/>
      <c r="R26" s="2"/>
      <c r="S26" s="2"/>
      <c r="T26" s="2"/>
      <c r="U26" s="2"/>
      <c r="V26" s="2"/>
      <c r="W26" s="2"/>
    </row>
    <row r="27" spans="1:23" x14ac:dyDescent="0.25">
      <c r="A27" s="2"/>
      <c r="B27" s="144" t="s">
        <v>253</v>
      </c>
      <c r="C27" s="2"/>
      <c r="D27" s="2"/>
      <c r="E27" s="2"/>
      <c r="F27" s="2"/>
      <c r="G27" s="2"/>
      <c r="H27" s="2"/>
      <c r="I27" s="2"/>
      <c r="J27" s="2"/>
      <c r="K27" s="2"/>
      <c r="L27" s="2"/>
      <c r="M27" s="2"/>
      <c r="N27" s="2"/>
      <c r="O27" s="2"/>
      <c r="P27" s="2"/>
      <c r="Q27" s="2"/>
      <c r="R27" s="2"/>
      <c r="S27" s="2"/>
      <c r="T27" s="2"/>
      <c r="U27" s="2"/>
      <c r="V27" s="2"/>
      <c r="W27" s="2"/>
    </row>
    <row r="28" spans="1:23" x14ac:dyDescent="0.25">
      <c r="A28" s="2"/>
      <c r="B28" s="144" t="s">
        <v>359</v>
      </c>
      <c r="C28" s="2"/>
      <c r="D28" s="2"/>
      <c r="E28" s="2"/>
      <c r="F28" s="2"/>
      <c r="G28" s="2"/>
      <c r="H28" s="2"/>
      <c r="I28" s="2"/>
      <c r="J28" s="2"/>
      <c r="K28" s="2"/>
      <c r="L28" s="2"/>
      <c r="M28" s="2"/>
      <c r="N28" s="2"/>
      <c r="O28" s="2"/>
      <c r="P28" s="2"/>
      <c r="Q28" s="2"/>
      <c r="R28" s="2"/>
      <c r="S28" s="2"/>
      <c r="T28" s="2"/>
      <c r="U28" s="2"/>
      <c r="V28" s="2"/>
      <c r="W28" s="2"/>
    </row>
    <row r="29" spans="1:23" x14ac:dyDescent="0.25">
      <c r="A29" s="2"/>
      <c r="B29" s="144" t="s">
        <v>247</v>
      </c>
      <c r="C29" s="2"/>
      <c r="D29" s="2"/>
      <c r="E29" s="2"/>
      <c r="F29" s="2"/>
      <c r="G29" s="2"/>
      <c r="H29" s="2"/>
      <c r="I29" s="2"/>
      <c r="J29" s="2"/>
      <c r="K29" s="2"/>
      <c r="L29" s="2"/>
      <c r="M29" s="2"/>
      <c r="N29" s="2"/>
      <c r="O29" s="2"/>
      <c r="P29" s="2"/>
      <c r="Q29" s="2"/>
      <c r="R29" s="2"/>
      <c r="S29" s="2"/>
      <c r="T29" s="2"/>
      <c r="U29" s="2"/>
      <c r="V29" s="2"/>
      <c r="W29" s="2"/>
    </row>
    <row r="30" spans="1:23" x14ac:dyDescent="0.25">
      <c r="A30" s="2"/>
      <c r="B30" s="144" t="s">
        <v>248</v>
      </c>
      <c r="C30" s="2"/>
      <c r="D30" s="2"/>
      <c r="E30" s="2"/>
      <c r="F30" s="2"/>
      <c r="G30" s="2"/>
      <c r="H30" s="2"/>
      <c r="I30" s="2"/>
      <c r="J30" s="2"/>
      <c r="K30" s="2"/>
      <c r="L30" s="2"/>
      <c r="M30" s="2"/>
      <c r="N30" s="2"/>
      <c r="O30" s="2"/>
      <c r="P30" s="2"/>
      <c r="Q30" s="2"/>
      <c r="R30" s="2"/>
      <c r="S30" s="2"/>
      <c r="T30" s="2"/>
      <c r="U30" s="2"/>
      <c r="V30" s="2"/>
      <c r="W30" s="2"/>
    </row>
    <row r="31" spans="1:23" x14ac:dyDescent="0.25">
      <c r="A31" s="2"/>
      <c r="B31" s="2"/>
      <c r="C31" s="2"/>
      <c r="D31" s="2"/>
      <c r="E31" s="2"/>
      <c r="F31" s="2"/>
      <c r="G31" s="2"/>
      <c r="H31" s="2"/>
      <c r="I31" s="2"/>
      <c r="J31" s="2"/>
      <c r="K31" s="2"/>
      <c r="L31" s="2"/>
      <c r="M31" s="2"/>
      <c r="N31" s="2"/>
      <c r="O31" s="2"/>
      <c r="P31" s="2"/>
      <c r="Q31" s="2"/>
      <c r="R31" s="2"/>
      <c r="S31" s="2"/>
      <c r="T31" s="2"/>
      <c r="U31" s="2"/>
      <c r="V31" s="2"/>
      <c r="W31" s="2"/>
    </row>
    <row r="32" spans="1:23" x14ac:dyDescent="0.25">
      <c r="A32" s="2"/>
      <c r="B32" s="2"/>
      <c r="C32" s="2"/>
      <c r="D32" s="2"/>
      <c r="E32" s="2"/>
      <c r="F32" s="2"/>
      <c r="G32" s="2"/>
      <c r="H32" s="2"/>
      <c r="I32" s="2"/>
      <c r="J32" s="2"/>
      <c r="K32" s="2"/>
      <c r="L32" s="2"/>
      <c r="M32" s="2"/>
      <c r="N32" s="2"/>
      <c r="O32" s="2"/>
      <c r="P32" s="2"/>
      <c r="Q32" s="2"/>
      <c r="R32" s="2"/>
      <c r="S32" s="2"/>
      <c r="T32" s="2"/>
      <c r="U32" s="2"/>
      <c r="V32" s="2"/>
      <c r="W32" s="2"/>
    </row>
    <row r="33" spans="1:23" x14ac:dyDescent="0.25">
      <c r="A33" s="141" t="s">
        <v>15</v>
      </c>
      <c r="B33" s="2"/>
      <c r="C33" s="2"/>
      <c r="D33" s="2"/>
      <c r="E33" s="2"/>
      <c r="F33" s="2"/>
      <c r="G33" s="2"/>
      <c r="H33" s="2"/>
      <c r="I33" s="2"/>
      <c r="J33" s="2"/>
      <c r="K33" s="2"/>
      <c r="L33" s="2"/>
      <c r="M33" s="2"/>
      <c r="N33" s="2"/>
      <c r="O33" s="2"/>
      <c r="P33" s="2"/>
      <c r="Q33" s="2"/>
      <c r="R33" s="2"/>
      <c r="S33" s="2"/>
      <c r="T33" s="2"/>
      <c r="U33" s="2"/>
      <c r="V33" s="2"/>
      <c r="W33" s="2"/>
    </row>
    <row r="34" spans="1:23" x14ac:dyDescent="0.25">
      <c r="A34" s="2"/>
      <c r="B34" s="2"/>
      <c r="C34" s="2"/>
      <c r="D34" s="2"/>
      <c r="E34" s="2"/>
      <c r="F34" s="2"/>
      <c r="G34" s="2"/>
      <c r="H34" s="2"/>
      <c r="I34" s="2"/>
      <c r="J34" s="2"/>
      <c r="K34" s="2"/>
      <c r="L34" s="2"/>
      <c r="M34" s="2"/>
      <c r="N34" s="2"/>
      <c r="O34" s="2"/>
      <c r="P34" s="2"/>
      <c r="Q34" s="2"/>
      <c r="R34" s="2"/>
      <c r="S34" s="2"/>
      <c r="T34" s="2"/>
      <c r="U34" s="2"/>
      <c r="V34" s="2"/>
      <c r="W34" s="2"/>
    </row>
    <row r="35" spans="1:23" x14ac:dyDescent="0.25">
      <c r="A35" s="2"/>
      <c r="B35" s="2"/>
      <c r="C35" s="2"/>
      <c r="D35" s="2"/>
      <c r="E35" s="2"/>
      <c r="F35" s="2"/>
      <c r="G35" s="2"/>
      <c r="H35" s="2"/>
      <c r="I35" s="2"/>
      <c r="J35" s="2"/>
      <c r="K35" s="2"/>
      <c r="L35" s="2"/>
      <c r="M35" s="2"/>
      <c r="N35" s="2"/>
      <c r="O35" s="2"/>
      <c r="P35" s="2"/>
      <c r="Q35" s="2"/>
      <c r="R35" s="2"/>
      <c r="S35" s="2"/>
      <c r="T35" s="2"/>
      <c r="U35" s="2"/>
      <c r="V35" s="2"/>
      <c r="W35" s="2"/>
    </row>
    <row r="36" spans="1:23" x14ac:dyDescent="0.25">
      <c r="A36" s="2"/>
      <c r="B36" s="2"/>
      <c r="C36" s="2"/>
      <c r="D36" s="2"/>
      <c r="E36" s="2"/>
      <c r="F36" s="2"/>
      <c r="G36" s="2"/>
      <c r="H36" s="2"/>
      <c r="I36" s="2"/>
      <c r="J36" s="2"/>
      <c r="K36" s="2"/>
      <c r="L36" s="2"/>
      <c r="M36" s="2"/>
      <c r="N36" s="2"/>
      <c r="O36" s="2"/>
      <c r="P36" s="2"/>
      <c r="Q36" s="2"/>
      <c r="R36" s="2"/>
      <c r="S36" s="2"/>
      <c r="T36" s="2"/>
      <c r="U36" s="2"/>
      <c r="V36" s="2"/>
      <c r="W36" s="2"/>
    </row>
    <row r="37" spans="1:23" x14ac:dyDescent="0.25">
      <c r="A37" s="2"/>
      <c r="B37" s="2"/>
      <c r="C37" s="2"/>
      <c r="D37" s="2"/>
      <c r="E37" s="2"/>
      <c r="F37" s="2"/>
      <c r="G37" s="2"/>
      <c r="H37" s="2"/>
      <c r="I37" s="2"/>
      <c r="J37" s="2"/>
      <c r="K37" s="2"/>
      <c r="L37" s="2"/>
      <c r="M37" s="2"/>
      <c r="N37" s="2"/>
      <c r="O37" s="2"/>
      <c r="P37" s="2"/>
      <c r="Q37" s="2"/>
      <c r="R37" s="2"/>
      <c r="S37" s="2"/>
      <c r="T37" s="2"/>
      <c r="U37" s="2"/>
      <c r="V37" s="2"/>
      <c r="W37" s="2"/>
    </row>
  </sheetData>
  <hyperlinks>
    <hyperlink ref="B11" location="Population!A1" display="Usual resident population"/>
    <hyperlink ref="B12" location="'Age Structure'!A1" display="Age structure"/>
    <hyperlink ref="B13" location="'Marital Status'!A1" display="Marital and civil partnership status"/>
    <hyperlink ref="B14" location="'Living arrangements'!A1" display="Living Arrangements"/>
    <hyperlink ref="B15" location="'Household Composition'!A1" display="Household composition"/>
    <hyperlink ref="B18" location="'Ethnic Group'!A1" display="Ethnic group"/>
    <hyperlink ref="B19" location="'Country of Birth'!A1" display="Country of birth"/>
    <hyperlink ref="B20" location="Religion!A1" display="Religion"/>
    <hyperlink ref="B21" location="Health!A1" display="Health"/>
    <hyperlink ref="B22" location="'Household spaces'!A1" display="Dwellings, Household Spaces and Accommodation Type"/>
    <hyperlink ref="B23" location="Tenure!A1" display="Tenure"/>
    <hyperlink ref="B24" location="'Car or Van Availability'!A1" display="Car or van availability"/>
    <hyperlink ref="B25" location="'Central Heating, Rooms &amp; Occupa'!A1" display="Rooms, Central Heating and Occupancy"/>
    <hyperlink ref="B26" location="Care!A1" display="Provision of Unpaid Care"/>
    <hyperlink ref="B27" location="Qualifications!A1" display="Qualifications"/>
    <hyperlink ref="B28" location="'Economic Activity'!A1" display="Economic activity"/>
    <hyperlink ref="B29" location="Occupation!A1" display="Occupation"/>
    <hyperlink ref="B30" location="'Hours Worked'!A1" display="Hours Worked"/>
    <hyperlink ref="B17" location="'Lone parents'!A1" display="Lone parent households with dependent children"/>
    <hyperlink ref="B16" location="'Households w Adults Not in Empl'!A1" display="Adults not in employment with dependent children"/>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K19"/>
  <sheetViews>
    <sheetView workbookViewId="0">
      <selection activeCell="F25" sqref="F25"/>
    </sheetView>
  </sheetViews>
  <sheetFormatPr defaultRowHeight="15" x14ac:dyDescent="0.25"/>
  <cols>
    <col min="1" max="1" width="14.42578125" customWidth="1"/>
    <col min="2" max="2" width="9.42578125" customWidth="1"/>
    <col min="3" max="4" width="10.140625" bestFit="1" customWidth="1"/>
    <col min="5" max="19" width="9.28515625" bestFit="1" customWidth="1"/>
  </cols>
  <sheetData>
    <row r="1" spans="1:63" s="28" customFormat="1" ht="18.75" x14ac:dyDescent="0.2">
      <c r="A1" s="152" t="s">
        <v>357</v>
      </c>
      <c r="B1" s="81"/>
      <c r="E1" s="82"/>
      <c r="F1" s="82"/>
      <c r="G1" s="82"/>
      <c r="H1" s="82"/>
      <c r="I1" s="82"/>
      <c r="J1" s="82"/>
      <c r="K1" s="82"/>
      <c r="L1" s="82"/>
      <c r="M1" s="82"/>
      <c r="N1" s="82"/>
      <c r="O1" s="82"/>
      <c r="P1" s="83"/>
      <c r="Q1" s="83"/>
      <c r="R1" s="83"/>
      <c r="S1" s="83"/>
      <c r="T1" s="82"/>
      <c r="U1" s="82"/>
      <c r="V1" s="82"/>
      <c r="W1" s="82"/>
      <c r="X1" s="82"/>
      <c r="Y1" s="82"/>
      <c r="Z1" s="82"/>
      <c r="AA1" s="82"/>
      <c r="AB1" s="82"/>
      <c r="AC1" s="82"/>
      <c r="AD1" s="82"/>
      <c r="AE1" s="82"/>
      <c r="AF1" s="82"/>
    </row>
    <row r="2" spans="1:63" s="28" customFormat="1" ht="11.25" x14ac:dyDescent="0.2">
      <c r="A2" s="81" t="s">
        <v>16</v>
      </c>
      <c r="B2" s="81"/>
      <c r="E2" s="82"/>
      <c r="F2" s="82"/>
      <c r="G2" s="82"/>
      <c r="H2" s="82"/>
      <c r="I2" s="82"/>
      <c r="J2" s="82"/>
      <c r="K2" s="82"/>
      <c r="L2" s="82"/>
      <c r="M2" s="82"/>
      <c r="N2" s="82"/>
      <c r="O2" s="82"/>
      <c r="P2" s="83"/>
      <c r="Q2" s="83"/>
      <c r="R2" s="83"/>
      <c r="S2" s="83"/>
      <c r="T2" s="82"/>
      <c r="U2" s="82"/>
      <c r="V2" s="82"/>
      <c r="W2" s="82"/>
      <c r="X2" s="82"/>
      <c r="Y2" s="82"/>
      <c r="Z2" s="82"/>
      <c r="AA2" s="82"/>
      <c r="AB2" s="82"/>
      <c r="AC2" s="82"/>
      <c r="AD2" s="82"/>
      <c r="AE2" s="82"/>
      <c r="AF2" s="82"/>
    </row>
    <row r="3" spans="1:63" s="28" customFormat="1" ht="11.25" x14ac:dyDescent="0.2">
      <c r="A3" s="81"/>
      <c r="B3" s="81"/>
      <c r="E3" s="82"/>
      <c r="F3" s="82"/>
      <c r="G3" s="82"/>
      <c r="H3" s="82"/>
      <c r="I3" s="82"/>
      <c r="J3" s="82"/>
      <c r="K3" s="82"/>
      <c r="L3" s="82"/>
      <c r="M3" s="82"/>
      <c r="N3" s="82"/>
      <c r="O3" s="82"/>
      <c r="P3" s="83"/>
      <c r="Q3" s="83"/>
      <c r="R3" s="83"/>
      <c r="S3" s="83"/>
      <c r="T3" s="82"/>
      <c r="U3" s="82"/>
      <c r="V3" s="82"/>
      <c r="W3" s="82"/>
      <c r="X3" s="82"/>
      <c r="Y3" s="82"/>
      <c r="Z3" s="82"/>
      <c r="AA3" s="82"/>
      <c r="AB3" s="82"/>
      <c r="AC3" s="82"/>
      <c r="AD3" s="82"/>
      <c r="AE3" s="82"/>
      <c r="AF3" s="82"/>
    </row>
    <row r="4" spans="1:63" s="19" customFormat="1" ht="15.75" x14ac:dyDescent="0.2">
      <c r="A4" s="137" t="s">
        <v>88</v>
      </c>
      <c r="B4" s="136"/>
      <c r="E4" s="138"/>
      <c r="F4" s="138"/>
      <c r="G4" s="138"/>
      <c r="H4" s="138"/>
      <c r="I4" s="138"/>
      <c r="J4" s="138"/>
      <c r="K4" s="138"/>
      <c r="L4" s="138"/>
      <c r="M4" s="138"/>
      <c r="N4" s="138"/>
      <c r="O4" s="138"/>
      <c r="P4" s="139"/>
      <c r="Q4" s="139"/>
      <c r="R4" s="139"/>
      <c r="S4" s="139"/>
      <c r="T4" s="138"/>
      <c r="U4" s="138"/>
      <c r="V4" s="138"/>
      <c r="W4" s="138"/>
      <c r="X4" s="138"/>
      <c r="Y4" s="138"/>
      <c r="Z4" s="138"/>
      <c r="AA4" s="138"/>
      <c r="AB4" s="138"/>
      <c r="AC4" s="138"/>
      <c r="AD4" s="138"/>
      <c r="AE4" s="138"/>
      <c r="AF4" s="138"/>
      <c r="AY4" s="19" t="s">
        <v>110</v>
      </c>
      <c r="AZ4" s="19" t="s">
        <v>110</v>
      </c>
      <c r="BA4" s="19" t="s">
        <v>110</v>
      </c>
      <c r="BB4" s="19" t="s">
        <v>110</v>
      </c>
      <c r="BC4" s="19" t="s">
        <v>110</v>
      </c>
      <c r="BD4" s="19" t="s">
        <v>110</v>
      </c>
      <c r="BE4" s="19" t="s">
        <v>110</v>
      </c>
      <c r="BF4" s="19" t="s">
        <v>110</v>
      </c>
      <c r="BJ4" s="19" t="s">
        <v>111</v>
      </c>
      <c r="BK4" s="19" t="s">
        <v>110</v>
      </c>
    </row>
    <row r="5" spans="1:63" s="28" customFormat="1" ht="42.75" customHeight="1" x14ac:dyDescent="0.2">
      <c r="A5" s="350"/>
      <c r="B5" s="351"/>
      <c r="C5" s="261" t="s">
        <v>89</v>
      </c>
      <c r="D5" s="346" t="s">
        <v>69</v>
      </c>
      <c r="E5" s="347"/>
      <c r="F5" s="338" t="s">
        <v>112</v>
      </c>
      <c r="G5" s="339"/>
      <c r="H5" s="348" t="s">
        <v>113</v>
      </c>
      <c r="I5" s="349"/>
      <c r="J5" s="348" t="s">
        <v>114</v>
      </c>
      <c r="K5" s="349"/>
      <c r="L5" s="348" t="s">
        <v>115</v>
      </c>
      <c r="M5" s="349"/>
      <c r="N5" s="338" t="s">
        <v>116</v>
      </c>
      <c r="O5" s="339"/>
      <c r="P5" s="338" t="s">
        <v>117</v>
      </c>
      <c r="Q5" s="339"/>
      <c r="R5" s="338" t="s">
        <v>118</v>
      </c>
      <c r="S5" s="339"/>
      <c r="T5" s="82"/>
      <c r="U5" s="82"/>
      <c r="V5" s="82"/>
      <c r="W5" s="82"/>
      <c r="X5" s="82"/>
      <c r="Y5" s="82"/>
      <c r="Z5" s="82"/>
      <c r="AA5" s="82"/>
      <c r="AB5" s="82"/>
      <c r="AC5" s="82"/>
      <c r="AD5" s="82"/>
      <c r="AE5" s="82"/>
      <c r="AF5" s="82"/>
    </row>
    <row r="6" spans="1:63" s="28" customFormat="1" ht="12.75" x14ac:dyDescent="0.2">
      <c r="A6" s="352"/>
      <c r="B6" s="353"/>
      <c r="C6" s="193" t="s">
        <v>9</v>
      </c>
      <c r="D6" s="193" t="s">
        <v>9</v>
      </c>
      <c r="E6" s="208" t="s">
        <v>10</v>
      </c>
      <c r="F6" s="209" t="s">
        <v>9</v>
      </c>
      <c r="G6" s="209" t="s">
        <v>10</v>
      </c>
      <c r="H6" s="208" t="s">
        <v>9</v>
      </c>
      <c r="I6" s="208" t="s">
        <v>10</v>
      </c>
      <c r="J6" s="208" t="s">
        <v>9</v>
      </c>
      <c r="K6" s="208" t="s">
        <v>10</v>
      </c>
      <c r="L6" s="208" t="s">
        <v>9</v>
      </c>
      <c r="M6" s="208" t="s">
        <v>10</v>
      </c>
      <c r="N6" s="209" t="s">
        <v>9</v>
      </c>
      <c r="O6" s="209" t="s">
        <v>10</v>
      </c>
      <c r="P6" s="209" t="s">
        <v>9</v>
      </c>
      <c r="Q6" s="209" t="s">
        <v>10</v>
      </c>
      <c r="R6" s="209" t="s">
        <v>9</v>
      </c>
      <c r="S6" s="209" t="s">
        <v>10</v>
      </c>
      <c r="T6" s="82"/>
      <c r="U6" s="82"/>
      <c r="V6" s="82"/>
      <c r="W6" s="82"/>
      <c r="X6" s="82"/>
      <c r="Y6" s="82"/>
      <c r="Z6" s="82"/>
      <c r="AA6" s="82"/>
      <c r="AB6" s="82"/>
      <c r="AC6" s="82"/>
      <c r="AD6" s="82"/>
      <c r="AE6" s="82"/>
      <c r="AF6" s="82"/>
    </row>
    <row r="7" spans="1:63" s="28" customFormat="1" ht="12.75" x14ac:dyDescent="0.2">
      <c r="A7" s="343" t="s">
        <v>51</v>
      </c>
      <c r="B7" s="215">
        <v>2011</v>
      </c>
      <c r="C7" s="156">
        <v>316028</v>
      </c>
      <c r="D7" s="156">
        <v>293366</v>
      </c>
      <c r="E7" s="213">
        <v>92.8</v>
      </c>
      <c r="F7" s="214">
        <v>1036</v>
      </c>
      <c r="G7" s="213">
        <v>0.3</v>
      </c>
      <c r="H7" s="214">
        <v>11333</v>
      </c>
      <c r="I7" s="213">
        <v>3.6</v>
      </c>
      <c r="J7" s="214">
        <v>1345</v>
      </c>
      <c r="K7" s="213">
        <v>0.4</v>
      </c>
      <c r="L7" s="214">
        <v>606</v>
      </c>
      <c r="M7" s="213">
        <v>0.2</v>
      </c>
      <c r="N7" s="214">
        <v>2059</v>
      </c>
      <c r="O7" s="213">
        <v>0.7</v>
      </c>
      <c r="P7" s="211">
        <v>1274</v>
      </c>
      <c r="Q7" s="212">
        <v>0.4</v>
      </c>
      <c r="R7" s="211">
        <v>4986</v>
      </c>
      <c r="S7" s="212">
        <v>1.6</v>
      </c>
      <c r="T7" s="82"/>
      <c r="U7" s="82"/>
      <c r="V7" s="82"/>
      <c r="W7" s="82"/>
      <c r="X7" s="82"/>
      <c r="Y7" s="82"/>
      <c r="Z7" s="82"/>
      <c r="AA7" s="82"/>
      <c r="AB7" s="82"/>
      <c r="AC7" s="82"/>
      <c r="AD7" s="82"/>
      <c r="AE7" s="82"/>
      <c r="AF7" s="82"/>
    </row>
    <row r="8" spans="1:63" s="28" customFormat="1" ht="12.75" x14ac:dyDescent="0.2">
      <c r="A8" s="344"/>
      <c r="B8" s="215">
        <v>2001</v>
      </c>
      <c r="C8" s="156">
        <v>307190</v>
      </c>
      <c r="D8" s="156">
        <v>286565</v>
      </c>
      <c r="E8" s="213">
        <v>93.3</v>
      </c>
      <c r="F8" s="214">
        <v>908</v>
      </c>
      <c r="G8" s="213">
        <v>0.3</v>
      </c>
      <c r="H8" s="214">
        <v>11435</v>
      </c>
      <c r="I8" s="213">
        <v>3.7</v>
      </c>
      <c r="J8" s="214">
        <v>1606</v>
      </c>
      <c r="K8" s="213">
        <v>0.5</v>
      </c>
      <c r="L8" s="214">
        <v>610</v>
      </c>
      <c r="M8" s="213">
        <v>0.2</v>
      </c>
      <c r="N8" s="214">
        <v>1910</v>
      </c>
      <c r="O8" s="213">
        <v>0.6</v>
      </c>
      <c r="P8" s="211"/>
      <c r="Q8" s="212"/>
      <c r="R8" s="211">
        <v>4156</v>
      </c>
      <c r="S8" s="212">
        <v>1.4</v>
      </c>
      <c r="T8" s="82"/>
      <c r="U8" s="82"/>
      <c r="V8" s="82"/>
      <c r="W8" s="82"/>
      <c r="X8" s="82"/>
      <c r="Y8" s="82"/>
      <c r="Z8" s="82"/>
      <c r="AA8" s="82"/>
      <c r="AB8" s="82"/>
      <c r="AC8" s="82"/>
      <c r="AD8" s="82"/>
      <c r="AE8" s="82"/>
      <c r="AF8" s="82"/>
    </row>
    <row r="9" spans="1:63" s="28" customFormat="1" ht="12.75" x14ac:dyDescent="0.2">
      <c r="A9" s="345"/>
      <c r="B9" s="215" t="s">
        <v>12</v>
      </c>
      <c r="C9" s="156">
        <f>SUM(C7-C8)</f>
        <v>8838</v>
      </c>
      <c r="D9" s="156">
        <f t="shared" ref="D9" si="0">SUM(D7-D8)</f>
        <v>6801</v>
      </c>
      <c r="E9" s="213">
        <v>-0.5</v>
      </c>
      <c r="F9" s="214">
        <v>128</v>
      </c>
      <c r="G9" s="213">
        <v>0</v>
      </c>
      <c r="H9" s="214">
        <v>-102</v>
      </c>
      <c r="I9" s="213">
        <v>-0.10000000000000009</v>
      </c>
      <c r="J9" s="214">
        <v>-261</v>
      </c>
      <c r="K9" s="213">
        <v>-9.9999999999999978E-2</v>
      </c>
      <c r="L9" s="214">
        <v>-4</v>
      </c>
      <c r="M9" s="213">
        <v>0</v>
      </c>
      <c r="N9" s="214">
        <v>149</v>
      </c>
      <c r="O9" s="213">
        <v>9.9999999999999978E-2</v>
      </c>
      <c r="P9" s="211"/>
      <c r="Q9" s="212"/>
      <c r="R9" s="211">
        <v>830</v>
      </c>
      <c r="S9" s="212">
        <v>0.20000000000000018</v>
      </c>
      <c r="T9" s="82"/>
      <c r="U9" s="82"/>
      <c r="V9" s="82"/>
      <c r="W9" s="82"/>
      <c r="X9" s="82"/>
      <c r="Y9" s="82"/>
      <c r="Z9" s="82"/>
      <c r="AA9" s="82"/>
      <c r="AB9" s="82"/>
      <c r="AC9" s="82"/>
      <c r="AD9" s="82"/>
      <c r="AE9" s="82"/>
      <c r="AF9" s="82"/>
    </row>
    <row r="10" spans="1:63" s="28" customFormat="1" ht="12.75" x14ac:dyDescent="0.2">
      <c r="A10" s="340" t="s">
        <v>70</v>
      </c>
      <c r="B10" s="210">
        <v>2011</v>
      </c>
      <c r="C10" s="156">
        <v>2596886</v>
      </c>
      <c r="D10" s="156">
        <v>2403870</v>
      </c>
      <c r="E10" s="157">
        <v>92.6</v>
      </c>
      <c r="F10" s="156">
        <v>9331</v>
      </c>
      <c r="G10" s="157">
        <v>0.4</v>
      </c>
      <c r="H10" s="156">
        <v>46127</v>
      </c>
      <c r="I10" s="157">
        <v>1.8</v>
      </c>
      <c r="J10" s="156">
        <v>8842</v>
      </c>
      <c r="K10" s="157">
        <v>0.3</v>
      </c>
      <c r="L10" s="214">
        <v>5586</v>
      </c>
      <c r="M10" s="213">
        <v>0.2</v>
      </c>
      <c r="N10" s="211">
        <v>19001</v>
      </c>
      <c r="O10" s="212">
        <v>0.7</v>
      </c>
      <c r="P10" s="211">
        <v>16836</v>
      </c>
      <c r="Q10" s="212">
        <v>0.6</v>
      </c>
      <c r="R10" s="211">
        <v>87150</v>
      </c>
      <c r="S10" s="212">
        <v>3.4</v>
      </c>
      <c r="T10" s="82"/>
      <c r="U10" s="82"/>
      <c r="V10" s="82"/>
      <c r="W10" s="82"/>
      <c r="X10" s="82"/>
      <c r="Y10" s="82"/>
      <c r="Z10" s="82"/>
      <c r="AA10" s="82"/>
      <c r="AB10" s="82"/>
      <c r="AC10" s="82"/>
      <c r="AD10" s="82"/>
      <c r="AE10" s="82"/>
      <c r="AF10" s="82"/>
    </row>
    <row r="11" spans="1:63" s="28" customFormat="1" ht="12.75" x14ac:dyDescent="0.2">
      <c r="A11" s="341"/>
      <c r="B11" s="210">
        <v>2001</v>
      </c>
      <c r="C11" s="156">
        <v>2515442</v>
      </c>
      <c r="D11" s="156">
        <v>2374051</v>
      </c>
      <c r="E11" s="157">
        <v>94.38</v>
      </c>
      <c r="F11" s="156">
        <v>48321</v>
      </c>
      <c r="G11" s="157">
        <v>1.92</v>
      </c>
      <c r="H11" s="156">
        <v>11739</v>
      </c>
      <c r="I11" s="157">
        <v>0.47</v>
      </c>
      <c r="J11" s="156">
        <v>7598</v>
      </c>
      <c r="K11" s="157">
        <v>0.3</v>
      </c>
      <c r="L11" s="156">
        <v>5706</v>
      </c>
      <c r="M11" s="157">
        <v>0.23</v>
      </c>
      <c r="N11" s="156">
        <v>16795</v>
      </c>
      <c r="O11" s="157">
        <v>0.67</v>
      </c>
      <c r="P11" s="211"/>
      <c r="Q11" s="212"/>
      <c r="R11" s="156">
        <v>51232</v>
      </c>
      <c r="S11" s="157">
        <v>2.04</v>
      </c>
      <c r="T11" s="82"/>
      <c r="U11" s="82"/>
      <c r="V11" s="82"/>
      <c r="W11" s="82"/>
      <c r="X11" s="82"/>
      <c r="Y11" s="82"/>
      <c r="Z11" s="82"/>
      <c r="AA11" s="82"/>
      <c r="AB11" s="82"/>
      <c r="AC11" s="82"/>
      <c r="AD11" s="82"/>
      <c r="AE11" s="82"/>
      <c r="AF11" s="82"/>
    </row>
    <row r="12" spans="1:63" s="28" customFormat="1" ht="12.75" x14ac:dyDescent="0.2">
      <c r="A12" s="342"/>
      <c r="B12" s="210" t="s">
        <v>12</v>
      </c>
      <c r="C12" s="211">
        <v>81444</v>
      </c>
      <c r="D12" s="211">
        <v>29819</v>
      </c>
      <c r="E12" s="213">
        <v>-1.7800000000000011</v>
      </c>
      <c r="F12" s="211">
        <v>-38990</v>
      </c>
      <c r="G12" s="212">
        <v>-1.52</v>
      </c>
      <c r="H12" s="214">
        <v>34388</v>
      </c>
      <c r="I12" s="213">
        <v>1.33</v>
      </c>
      <c r="J12" s="214">
        <v>1244</v>
      </c>
      <c r="K12" s="213">
        <v>0</v>
      </c>
      <c r="L12" s="214">
        <v>-120</v>
      </c>
      <c r="M12" s="213">
        <v>-0.03</v>
      </c>
      <c r="N12" s="211">
        <v>2206</v>
      </c>
      <c r="O12" s="212">
        <v>2.9999999999999916E-2</v>
      </c>
      <c r="P12" s="211"/>
      <c r="Q12" s="212"/>
      <c r="R12" s="211">
        <v>35918</v>
      </c>
      <c r="S12" s="212">
        <v>1.3599999999999999</v>
      </c>
      <c r="T12" s="82"/>
      <c r="U12" s="82"/>
      <c r="V12" s="82"/>
      <c r="W12" s="82"/>
      <c r="X12" s="82"/>
      <c r="Y12" s="82"/>
      <c r="Z12" s="82"/>
      <c r="AA12" s="82"/>
      <c r="AB12" s="82"/>
      <c r="AC12" s="82"/>
      <c r="AD12" s="82"/>
      <c r="AE12" s="82"/>
      <c r="AF12" s="82"/>
    </row>
    <row r="13" spans="1:63" s="28" customFormat="1" ht="12.75" x14ac:dyDescent="0.2">
      <c r="A13" s="340" t="s">
        <v>69</v>
      </c>
      <c r="B13" s="210">
        <v>2011</v>
      </c>
      <c r="C13" s="156">
        <v>53012456</v>
      </c>
      <c r="D13" s="156">
        <v>44246592</v>
      </c>
      <c r="E13" s="157">
        <v>83.5</v>
      </c>
      <c r="F13" s="156">
        <v>206735</v>
      </c>
      <c r="G13" s="157">
        <v>0.4</v>
      </c>
      <c r="H13" s="156">
        <v>708872</v>
      </c>
      <c r="I13" s="157">
        <v>1.3</v>
      </c>
      <c r="J13" s="156">
        <v>506619</v>
      </c>
      <c r="K13" s="157">
        <v>1</v>
      </c>
      <c r="L13" s="156">
        <v>395182</v>
      </c>
      <c r="M13" s="157">
        <v>0.7</v>
      </c>
      <c r="N13" s="156">
        <v>894908</v>
      </c>
      <c r="O13" s="157">
        <v>1.7</v>
      </c>
      <c r="P13" s="156">
        <v>1085351</v>
      </c>
      <c r="Q13" s="157">
        <v>2</v>
      </c>
      <c r="R13" s="156">
        <v>4961698</v>
      </c>
      <c r="S13" s="157">
        <v>9.4</v>
      </c>
      <c r="T13" s="82"/>
      <c r="U13" s="82"/>
      <c r="V13" s="82"/>
      <c r="W13" s="82"/>
      <c r="X13" s="82"/>
      <c r="Y13" s="82"/>
      <c r="Z13" s="82"/>
      <c r="AA13" s="82"/>
      <c r="AB13" s="82"/>
      <c r="AC13" s="82"/>
      <c r="AD13" s="82"/>
      <c r="AE13" s="82"/>
      <c r="AF13" s="82"/>
    </row>
    <row r="14" spans="1:63" s="28" customFormat="1" ht="12.75" x14ac:dyDescent="0.2">
      <c r="A14" s="341"/>
      <c r="B14" s="210">
        <v>2001</v>
      </c>
      <c r="C14" s="156">
        <v>49138831</v>
      </c>
      <c r="D14" s="156">
        <v>42968596</v>
      </c>
      <c r="E14" s="157">
        <v>87.44</v>
      </c>
      <c r="F14" s="156">
        <v>794577</v>
      </c>
      <c r="G14" s="157">
        <v>1.62</v>
      </c>
      <c r="H14" s="156">
        <v>609711</v>
      </c>
      <c r="I14" s="157">
        <v>1.24</v>
      </c>
      <c r="J14" s="156">
        <v>215124</v>
      </c>
      <c r="K14" s="157">
        <v>0.44</v>
      </c>
      <c r="L14" s="156">
        <v>459662</v>
      </c>
      <c r="M14" s="157">
        <v>0.94</v>
      </c>
      <c r="N14" s="156">
        <v>695045</v>
      </c>
      <c r="O14" s="157">
        <v>1.41</v>
      </c>
      <c r="P14" s="211"/>
      <c r="Q14" s="212"/>
      <c r="R14" s="156">
        <v>3396116</v>
      </c>
      <c r="S14" s="157">
        <v>6.91</v>
      </c>
      <c r="T14" s="82"/>
      <c r="U14" s="82"/>
      <c r="V14" s="82"/>
      <c r="W14" s="82"/>
      <c r="X14" s="82"/>
      <c r="Y14" s="82"/>
      <c r="Z14" s="82"/>
      <c r="AA14" s="82"/>
      <c r="AB14" s="82"/>
      <c r="AC14" s="82"/>
      <c r="AD14" s="82"/>
      <c r="AE14" s="82"/>
      <c r="AF14" s="82"/>
    </row>
    <row r="15" spans="1:63" s="28" customFormat="1" ht="12.75" x14ac:dyDescent="0.2">
      <c r="A15" s="342"/>
      <c r="B15" s="210" t="s">
        <v>12</v>
      </c>
      <c r="C15" s="211">
        <v>3873625</v>
      </c>
      <c r="D15" s="211">
        <v>1277996</v>
      </c>
      <c r="E15" s="213">
        <v>-3.9399999999999977</v>
      </c>
      <c r="F15" s="211">
        <v>-587842</v>
      </c>
      <c r="G15" s="212">
        <v>-1.2200000000000002</v>
      </c>
      <c r="H15" s="214">
        <v>99161</v>
      </c>
      <c r="I15" s="213">
        <v>6.0000000000000053E-2</v>
      </c>
      <c r="J15" s="214">
        <v>291495</v>
      </c>
      <c r="K15" s="213">
        <v>0.56000000000000005</v>
      </c>
      <c r="L15" s="214">
        <v>-64480</v>
      </c>
      <c r="M15" s="213">
        <v>-0.24</v>
      </c>
      <c r="N15" s="211">
        <v>199863</v>
      </c>
      <c r="O15" s="212">
        <v>0.29000000000000004</v>
      </c>
      <c r="P15" s="211"/>
      <c r="Q15" s="212"/>
      <c r="R15" s="211">
        <v>1565582</v>
      </c>
      <c r="S15" s="212">
        <v>2.4900000000000002</v>
      </c>
      <c r="T15" s="82"/>
      <c r="U15" s="82"/>
      <c r="V15" s="82"/>
      <c r="W15" s="82"/>
      <c r="X15" s="82"/>
      <c r="Y15" s="82"/>
      <c r="Z15" s="82"/>
      <c r="AA15" s="82"/>
      <c r="AB15" s="82"/>
      <c r="AC15" s="82"/>
      <c r="AD15" s="82"/>
      <c r="AE15" s="82"/>
      <c r="AF15" s="82"/>
    </row>
    <row r="16" spans="1:63" s="85" customFormat="1" ht="11.25" x14ac:dyDescent="0.2">
      <c r="A16" s="84"/>
      <c r="B16" s="84"/>
      <c r="E16" s="86"/>
      <c r="F16" s="86"/>
      <c r="G16" s="86"/>
      <c r="H16" s="86"/>
      <c r="I16" s="86"/>
      <c r="J16" s="86"/>
      <c r="K16" s="86"/>
      <c r="L16" s="86"/>
      <c r="M16" s="86"/>
      <c r="N16" s="86"/>
      <c r="O16" s="86"/>
      <c r="P16" s="87"/>
      <c r="Q16" s="87"/>
      <c r="R16" s="87"/>
      <c r="S16" s="87"/>
      <c r="T16" s="86"/>
      <c r="U16" s="86"/>
      <c r="V16" s="86"/>
      <c r="W16" s="86"/>
      <c r="X16" s="86"/>
      <c r="Y16" s="86"/>
      <c r="Z16" s="86"/>
      <c r="AA16" s="86"/>
      <c r="AB16" s="86"/>
      <c r="AC16" s="86"/>
      <c r="AD16" s="86"/>
      <c r="AE16" s="86"/>
      <c r="AF16" s="86"/>
    </row>
    <row r="17" spans="1:32" s="85" customFormat="1" ht="11.25" x14ac:dyDescent="0.2">
      <c r="A17" s="84"/>
      <c r="B17" s="84"/>
      <c r="E17" s="86"/>
      <c r="F17" s="86"/>
      <c r="G17" s="86"/>
      <c r="H17" s="86"/>
      <c r="I17" s="86"/>
      <c r="J17" s="86"/>
      <c r="K17" s="86"/>
      <c r="L17" s="86"/>
      <c r="M17" s="86"/>
      <c r="N17" s="86"/>
      <c r="O17" s="86"/>
      <c r="P17" s="87"/>
      <c r="Q17" s="87"/>
      <c r="R17" s="87"/>
      <c r="S17" s="87"/>
      <c r="T17" s="86"/>
      <c r="U17" s="86"/>
      <c r="V17" s="86"/>
      <c r="W17" s="86"/>
      <c r="X17" s="86"/>
      <c r="Y17" s="86"/>
      <c r="Z17" s="86"/>
      <c r="AA17" s="86"/>
      <c r="AB17" s="86"/>
      <c r="AC17" s="86"/>
      <c r="AD17" s="86"/>
      <c r="AE17" s="86"/>
      <c r="AF17" s="86"/>
    </row>
    <row r="18" spans="1:32" s="85" customFormat="1" ht="11.25" x14ac:dyDescent="0.2">
      <c r="A18" s="84"/>
      <c r="B18" s="84"/>
      <c r="E18" s="86"/>
      <c r="F18" s="86"/>
      <c r="G18" s="86"/>
      <c r="H18" s="86"/>
      <c r="I18" s="86"/>
      <c r="J18" s="86"/>
      <c r="K18" s="86"/>
      <c r="L18" s="86"/>
      <c r="M18" s="86"/>
      <c r="N18" s="86"/>
      <c r="O18" s="86"/>
      <c r="P18" s="87"/>
      <c r="Q18" s="87"/>
      <c r="R18" s="87"/>
      <c r="S18" s="87"/>
      <c r="T18" s="86"/>
      <c r="U18" s="86"/>
      <c r="V18" s="86"/>
      <c r="W18" s="86"/>
      <c r="X18" s="86"/>
      <c r="Y18" s="86"/>
      <c r="Z18" s="86"/>
      <c r="AA18" s="86"/>
      <c r="AB18" s="86"/>
      <c r="AC18" s="86"/>
      <c r="AD18" s="86"/>
      <c r="AE18" s="86"/>
      <c r="AF18" s="86"/>
    </row>
    <row r="19" spans="1:32" x14ac:dyDescent="0.25">
      <c r="A19" s="19" t="s">
        <v>236</v>
      </c>
    </row>
  </sheetData>
  <mergeCells count="12">
    <mergeCell ref="P5:Q5"/>
    <mergeCell ref="R5:S5"/>
    <mergeCell ref="A13:A15"/>
    <mergeCell ref="A10:A12"/>
    <mergeCell ref="A7:A9"/>
    <mergeCell ref="D5:E5"/>
    <mergeCell ref="F5:G5"/>
    <mergeCell ref="H5:I5"/>
    <mergeCell ref="J5:K5"/>
    <mergeCell ref="L5:M5"/>
    <mergeCell ref="N5:O5"/>
    <mergeCell ref="A5:B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G19"/>
  <sheetViews>
    <sheetView workbookViewId="0">
      <selection activeCell="G21" sqref="G21"/>
    </sheetView>
  </sheetViews>
  <sheetFormatPr defaultRowHeight="15" x14ac:dyDescent="0.25"/>
  <cols>
    <col min="1" max="1" width="16" customWidth="1"/>
    <col min="2" max="2" width="12.28515625" customWidth="1"/>
    <col min="3" max="3" width="15.5703125" customWidth="1"/>
    <col min="4" max="4" width="10.140625" bestFit="1" customWidth="1"/>
    <col min="5" max="17" width="9.28515625" bestFit="1" customWidth="1"/>
    <col min="18" max="18" width="10.140625" bestFit="1" customWidth="1"/>
    <col min="19" max="21" width="9.28515625" bestFit="1" customWidth="1"/>
  </cols>
  <sheetData>
    <row r="1" spans="1:33" s="74" customFormat="1" ht="18.75" x14ac:dyDescent="0.2">
      <c r="A1" s="151" t="s">
        <v>237</v>
      </c>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row>
    <row r="2" spans="1:33" s="74" customFormat="1" ht="12" x14ac:dyDescent="0.2">
      <c r="A2" s="88"/>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row>
    <row r="3" spans="1:33" s="74" customFormat="1" ht="15.75" x14ac:dyDescent="0.2">
      <c r="A3" s="105" t="s">
        <v>88</v>
      </c>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row>
    <row r="4" spans="1:33" s="28" customFormat="1" ht="28.5" customHeight="1" x14ac:dyDescent="0.2">
      <c r="A4" s="361"/>
      <c r="B4" s="362"/>
      <c r="C4" s="260" t="s">
        <v>89</v>
      </c>
      <c r="D4" s="354" t="s">
        <v>119</v>
      </c>
      <c r="E4" s="355"/>
      <c r="F4" s="354" t="s">
        <v>120</v>
      </c>
      <c r="G4" s="355"/>
      <c r="H4" s="354" t="s">
        <v>121</v>
      </c>
      <c r="I4" s="355"/>
      <c r="J4" s="354" t="s">
        <v>122</v>
      </c>
      <c r="K4" s="355"/>
      <c r="L4" s="354" t="s">
        <v>123</v>
      </c>
      <c r="M4" s="355"/>
      <c r="N4" s="354" t="s">
        <v>124</v>
      </c>
      <c r="O4" s="355"/>
      <c r="P4" s="354" t="s">
        <v>125</v>
      </c>
      <c r="Q4" s="355"/>
      <c r="R4" s="354" t="s">
        <v>126</v>
      </c>
      <c r="S4" s="355"/>
      <c r="T4" s="354" t="s">
        <v>127</v>
      </c>
      <c r="U4" s="355"/>
      <c r="V4" s="76"/>
      <c r="W4" s="76"/>
    </row>
    <row r="5" spans="1:33" s="28" customFormat="1" ht="14.25" customHeight="1" x14ac:dyDescent="0.2">
      <c r="A5" s="363"/>
      <c r="B5" s="364"/>
      <c r="C5" s="167"/>
      <c r="D5" s="168" t="s">
        <v>9</v>
      </c>
      <c r="E5" s="168" t="s">
        <v>10</v>
      </c>
      <c r="F5" s="168" t="s">
        <v>9</v>
      </c>
      <c r="G5" s="168" t="s">
        <v>10</v>
      </c>
      <c r="H5" s="168" t="s">
        <v>9</v>
      </c>
      <c r="I5" s="168" t="s">
        <v>10</v>
      </c>
      <c r="J5" s="168" t="s">
        <v>128</v>
      </c>
      <c r="K5" s="168" t="s">
        <v>10</v>
      </c>
      <c r="L5" s="168" t="s">
        <v>9</v>
      </c>
      <c r="M5" s="168" t="s">
        <v>10</v>
      </c>
      <c r="N5" s="168" t="s">
        <v>9</v>
      </c>
      <c r="O5" s="168" t="s">
        <v>10</v>
      </c>
      <c r="P5" s="168" t="s">
        <v>9</v>
      </c>
      <c r="Q5" s="168" t="s">
        <v>10</v>
      </c>
      <c r="R5" s="168" t="s">
        <v>9</v>
      </c>
      <c r="S5" s="168" t="s">
        <v>10</v>
      </c>
      <c r="T5" s="168" t="s">
        <v>9</v>
      </c>
      <c r="U5" s="168" t="s">
        <v>10</v>
      </c>
      <c r="V5" s="76"/>
      <c r="W5" s="76"/>
    </row>
    <row r="6" spans="1:33" s="28" customFormat="1" ht="12.75" x14ac:dyDescent="0.2">
      <c r="A6" s="318" t="s">
        <v>51</v>
      </c>
      <c r="B6" s="169">
        <v>2011</v>
      </c>
      <c r="C6" s="170">
        <v>316028</v>
      </c>
      <c r="D6" s="171">
        <v>216673</v>
      </c>
      <c r="E6" s="172">
        <v>68.599999999999994</v>
      </c>
      <c r="F6" s="171">
        <v>578</v>
      </c>
      <c r="G6" s="172">
        <v>0.2</v>
      </c>
      <c r="H6" s="171">
        <v>335</v>
      </c>
      <c r="I6" s="172">
        <v>0.1</v>
      </c>
      <c r="J6" s="171">
        <v>169</v>
      </c>
      <c r="K6" s="172">
        <v>0.1</v>
      </c>
      <c r="L6" s="171">
        <v>1018</v>
      </c>
      <c r="M6" s="172">
        <v>0.3</v>
      </c>
      <c r="N6" s="171">
        <v>494</v>
      </c>
      <c r="O6" s="172">
        <v>0.2</v>
      </c>
      <c r="P6" s="171">
        <v>980</v>
      </c>
      <c r="Q6" s="172">
        <v>0.3</v>
      </c>
      <c r="R6" s="171">
        <v>75620</v>
      </c>
      <c r="S6" s="172">
        <v>23.9</v>
      </c>
      <c r="T6" s="171">
        <v>20161</v>
      </c>
      <c r="U6" s="172">
        <v>6.4</v>
      </c>
    </row>
    <row r="7" spans="1:33" s="79" customFormat="1" x14ac:dyDescent="0.25">
      <c r="A7" s="359"/>
      <c r="B7" s="169">
        <v>2001</v>
      </c>
      <c r="C7" s="170">
        <v>307191</v>
      </c>
      <c r="D7" s="171">
        <v>249029</v>
      </c>
      <c r="E7" s="172">
        <v>81.099999999999994</v>
      </c>
      <c r="F7" s="171">
        <v>352</v>
      </c>
      <c r="G7" s="172">
        <v>0.1</v>
      </c>
      <c r="H7" s="171">
        <v>258</v>
      </c>
      <c r="I7" s="172">
        <v>0.1</v>
      </c>
      <c r="J7" s="171">
        <v>130</v>
      </c>
      <c r="K7" s="172">
        <v>0</v>
      </c>
      <c r="L7" s="171">
        <v>663</v>
      </c>
      <c r="M7" s="172">
        <v>0.2</v>
      </c>
      <c r="N7" s="171">
        <v>385</v>
      </c>
      <c r="O7" s="172">
        <v>0.1</v>
      </c>
      <c r="P7" s="171">
        <v>596</v>
      </c>
      <c r="Q7" s="172">
        <v>0.2</v>
      </c>
      <c r="R7" s="171">
        <v>36156</v>
      </c>
      <c r="S7" s="172">
        <v>11.8</v>
      </c>
      <c r="T7" s="171">
        <v>19622</v>
      </c>
      <c r="U7" s="172">
        <v>6.4</v>
      </c>
    </row>
    <row r="8" spans="1:33" s="79" customFormat="1" x14ac:dyDescent="0.25">
      <c r="A8" s="360"/>
      <c r="B8" s="169" t="s">
        <v>12</v>
      </c>
      <c r="C8" s="170">
        <f>SUM(C6-C7)</f>
        <v>8837</v>
      </c>
      <c r="D8" s="171">
        <f t="shared" ref="D8:U8" si="0">SUM(D6-D7)</f>
        <v>-32356</v>
      </c>
      <c r="E8" s="172">
        <f t="shared" si="0"/>
        <v>-12.5</v>
      </c>
      <c r="F8" s="171">
        <f t="shared" si="0"/>
        <v>226</v>
      </c>
      <c r="G8" s="172">
        <f t="shared" si="0"/>
        <v>0.1</v>
      </c>
      <c r="H8" s="171">
        <f t="shared" si="0"/>
        <v>77</v>
      </c>
      <c r="I8" s="172">
        <f t="shared" si="0"/>
        <v>0</v>
      </c>
      <c r="J8" s="171">
        <f t="shared" si="0"/>
        <v>39</v>
      </c>
      <c r="K8" s="172">
        <f t="shared" si="0"/>
        <v>0.1</v>
      </c>
      <c r="L8" s="171">
        <f t="shared" si="0"/>
        <v>355</v>
      </c>
      <c r="M8" s="172">
        <f t="shared" si="0"/>
        <v>9.9999999999999978E-2</v>
      </c>
      <c r="N8" s="171">
        <f t="shared" si="0"/>
        <v>109</v>
      </c>
      <c r="O8" s="172">
        <f t="shared" si="0"/>
        <v>0.1</v>
      </c>
      <c r="P8" s="171">
        <f t="shared" si="0"/>
        <v>384</v>
      </c>
      <c r="Q8" s="172">
        <f t="shared" si="0"/>
        <v>9.9999999999999978E-2</v>
      </c>
      <c r="R8" s="171">
        <f t="shared" si="0"/>
        <v>39464</v>
      </c>
      <c r="S8" s="172">
        <f t="shared" si="0"/>
        <v>12.099999999999998</v>
      </c>
      <c r="T8" s="171">
        <f t="shared" si="0"/>
        <v>539</v>
      </c>
      <c r="U8" s="172">
        <f t="shared" si="0"/>
        <v>0</v>
      </c>
    </row>
    <row r="9" spans="1:33" s="28" customFormat="1" ht="14.25" customHeight="1" x14ac:dyDescent="0.2">
      <c r="A9" s="356" t="s">
        <v>70</v>
      </c>
      <c r="B9" s="169">
        <v>2011</v>
      </c>
      <c r="C9" s="170">
        <v>2596886</v>
      </c>
      <c r="D9" s="171">
        <v>1753334</v>
      </c>
      <c r="E9" s="172">
        <v>67.5</v>
      </c>
      <c r="F9" s="171">
        <v>6316</v>
      </c>
      <c r="G9" s="172">
        <v>0.2</v>
      </c>
      <c r="H9" s="171">
        <v>7772</v>
      </c>
      <c r="I9" s="172">
        <v>0.3</v>
      </c>
      <c r="J9" s="171">
        <v>4503</v>
      </c>
      <c r="K9" s="172">
        <v>0.2</v>
      </c>
      <c r="L9" s="171">
        <v>46764</v>
      </c>
      <c r="M9" s="172">
        <v>1.8</v>
      </c>
      <c r="N9" s="171">
        <v>5964</v>
      </c>
      <c r="O9" s="172">
        <v>0.2</v>
      </c>
      <c r="P9" s="171">
        <v>6668</v>
      </c>
      <c r="Q9" s="172">
        <v>0.3</v>
      </c>
      <c r="R9" s="171">
        <v>607700</v>
      </c>
      <c r="S9" s="172">
        <v>23.4</v>
      </c>
      <c r="T9" s="171">
        <v>157865</v>
      </c>
      <c r="U9" s="172">
        <v>6.1</v>
      </c>
      <c r="V9" s="76"/>
      <c r="W9" s="76"/>
    </row>
    <row r="10" spans="1:33" s="28" customFormat="1" ht="14.25" customHeight="1" x14ac:dyDescent="0.2">
      <c r="A10" s="357"/>
      <c r="B10" s="169">
        <v>2001</v>
      </c>
      <c r="C10" s="170">
        <v>2515442</v>
      </c>
      <c r="D10" s="171">
        <v>2014608</v>
      </c>
      <c r="E10" s="172">
        <v>80.09</v>
      </c>
      <c r="F10" s="171">
        <v>3097</v>
      </c>
      <c r="G10" s="172">
        <v>0.12</v>
      </c>
      <c r="H10" s="171">
        <v>4370</v>
      </c>
      <c r="I10" s="172">
        <v>0.17</v>
      </c>
      <c r="J10" s="171">
        <v>3151</v>
      </c>
      <c r="K10" s="172">
        <v>0.13</v>
      </c>
      <c r="L10" s="171">
        <v>26925</v>
      </c>
      <c r="M10" s="172">
        <v>1.07</v>
      </c>
      <c r="N10" s="171">
        <v>4780</v>
      </c>
      <c r="O10" s="172">
        <v>0.19</v>
      </c>
      <c r="P10" s="171">
        <v>3886</v>
      </c>
      <c r="Q10" s="172">
        <v>0.15</v>
      </c>
      <c r="R10" s="171">
        <v>276196</v>
      </c>
      <c r="S10" s="172">
        <v>10.98</v>
      </c>
      <c r="T10" s="171">
        <v>178429</v>
      </c>
      <c r="U10" s="172">
        <v>7.09</v>
      </c>
      <c r="V10" s="76"/>
      <c r="W10" s="76"/>
    </row>
    <row r="11" spans="1:33" s="28" customFormat="1" ht="14.25" customHeight="1" x14ac:dyDescent="0.2">
      <c r="A11" s="358"/>
      <c r="B11" s="169" t="s">
        <v>12</v>
      </c>
      <c r="C11" s="173">
        <v>81444</v>
      </c>
      <c r="D11" s="158">
        <f t="shared" ref="D11:U11" si="1">SUM(D9-D10)</f>
        <v>-261274</v>
      </c>
      <c r="E11" s="174">
        <f t="shared" si="1"/>
        <v>-12.590000000000003</v>
      </c>
      <c r="F11" s="158">
        <f t="shared" si="1"/>
        <v>3219</v>
      </c>
      <c r="G11" s="174">
        <f t="shared" si="1"/>
        <v>8.0000000000000016E-2</v>
      </c>
      <c r="H11" s="158">
        <f t="shared" si="1"/>
        <v>3402</v>
      </c>
      <c r="I11" s="174">
        <f t="shared" si="1"/>
        <v>0.12999999999999998</v>
      </c>
      <c r="J11" s="158">
        <f t="shared" si="1"/>
        <v>1352</v>
      </c>
      <c r="K11" s="174">
        <f t="shared" si="1"/>
        <v>7.0000000000000007E-2</v>
      </c>
      <c r="L11" s="158">
        <f t="shared" si="1"/>
        <v>19839</v>
      </c>
      <c r="M11" s="174">
        <f t="shared" si="1"/>
        <v>0.73</v>
      </c>
      <c r="N11" s="158">
        <f t="shared" si="1"/>
        <v>1184</v>
      </c>
      <c r="O11" s="174">
        <f t="shared" si="1"/>
        <v>1.0000000000000009E-2</v>
      </c>
      <c r="P11" s="158">
        <f t="shared" si="1"/>
        <v>2782</v>
      </c>
      <c r="Q11" s="174">
        <f t="shared" si="1"/>
        <v>0.15</v>
      </c>
      <c r="R11" s="158">
        <f t="shared" si="1"/>
        <v>331504</v>
      </c>
      <c r="S11" s="174">
        <f t="shared" si="1"/>
        <v>12.419999999999998</v>
      </c>
      <c r="T11" s="158">
        <f t="shared" si="1"/>
        <v>-20564</v>
      </c>
      <c r="U11" s="174">
        <f t="shared" si="1"/>
        <v>-0.99000000000000021</v>
      </c>
      <c r="V11" s="76"/>
      <c r="W11" s="76"/>
    </row>
    <row r="12" spans="1:33" s="28" customFormat="1" ht="14.25" customHeight="1" x14ac:dyDescent="0.2">
      <c r="A12" s="356" t="s">
        <v>69</v>
      </c>
      <c r="B12" s="169">
        <v>2011</v>
      </c>
      <c r="C12" s="170">
        <v>53012456</v>
      </c>
      <c r="D12" s="171">
        <v>31479876</v>
      </c>
      <c r="E12" s="172">
        <v>59.4</v>
      </c>
      <c r="F12" s="171">
        <v>238626</v>
      </c>
      <c r="G12" s="172">
        <v>0.5</v>
      </c>
      <c r="H12" s="171">
        <v>806199</v>
      </c>
      <c r="I12" s="172">
        <v>1.5</v>
      </c>
      <c r="J12" s="171">
        <v>261282</v>
      </c>
      <c r="K12" s="172">
        <v>0.5</v>
      </c>
      <c r="L12" s="171">
        <v>2660116</v>
      </c>
      <c r="M12" s="172">
        <v>5</v>
      </c>
      <c r="N12" s="171">
        <v>420196</v>
      </c>
      <c r="O12" s="172">
        <v>0.8</v>
      </c>
      <c r="P12" s="171">
        <v>227825</v>
      </c>
      <c r="Q12" s="172">
        <v>0.4</v>
      </c>
      <c r="R12" s="171">
        <v>13114232</v>
      </c>
      <c r="S12" s="172">
        <v>24.7</v>
      </c>
      <c r="T12" s="171">
        <v>3804104</v>
      </c>
      <c r="U12" s="172">
        <v>7.2</v>
      </c>
      <c r="V12" s="76"/>
      <c r="W12" s="76"/>
    </row>
    <row r="13" spans="1:33" s="28" customFormat="1" ht="14.25" customHeight="1" x14ac:dyDescent="0.2">
      <c r="A13" s="357"/>
      <c r="B13" s="169">
        <v>2001</v>
      </c>
      <c r="C13" s="170">
        <v>49138831</v>
      </c>
      <c r="D13" s="171">
        <v>35251244</v>
      </c>
      <c r="E13" s="172">
        <v>71.739999999999995</v>
      </c>
      <c r="F13" s="171">
        <v>139046</v>
      </c>
      <c r="G13" s="172">
        <v>0.28000000000000003</v>
      </c>
      <c r="H13" s="171">
        <v>546982</v>
      </c>
      <c r="I13" s="172">
        <v>1.1100000000000001</v>
      </c>
      <c r="J13" s="171">
        <v>257671</v>
      </c>
      <c r="K13" s="172">
        <v>0.52</v>
      </c>
      <c r="L13" s="171">
        <v>1524887</v>
      </c>
      <c r="M13" s="172">
        <v>3.1</v>
      </c>
      <c r="N13" s="171">
        <v>327343</v>
      </c>
      <c r="O13" s="172">
        <v>0.67</v>
      </c>
      <c r="P13" s="171">
        <v>143811</v>
      </c>
      <c r="Q13" s="172">
        <v>0.28999999999999998</v>
      </c>
      <c r="R13" s="171">
        <v>7171332</v>
      </c>
      <c r="S13" s="172">
        <v>14.59</v>
      </c>
      <c r="T13" s="171">
        <v>3776515</v>
      </c>
      <c r="U13" s="172">
        <v>7.69</v>
      </c>
      <c r="V13" s="76"/>
      <c r="W13" s="76"/>
    </row>
    <row r="14" spans="1:33" s="28" customFormat="1" ht="14.25" customHeight="1" x14ac:dyDescent="0.2">
      <c r="A14" s="358"/>
      <c r="B14" s="169" t="s">
        <v>12</v>
      </c>
      <c r="C14" s="173">
        <v>3873625</v>
      </c>
      <c r="D14" s="158">
        <f t="shared" ref="D14:U14" si="2">SUM(D12-D13)</f>
        <v>-3771368</v>
      </c>
      <c r="E14" s="174">
        <f t="shared" si="2"/>
        <v>-12.339999999999996</v>
      </c>
      <c r="F14" s="158">
        <f t="shared" si="2"/>
        <v>99580</v>
      </c>
      <c r="G14" s="174">
        <f t="shared" si="2"/>
        <v>0.21999999999999997</v>
      </c>
      <c r="H14" s="158">
        <f t="shared" si="2"/>
        <v>259217</v>
      </c>
      <c r="I14" s="174">
        <f t="shared" si="2"/>
        <v>0.3899999999999999</v>
      </c>
      <c r="J14" s="158">
        <f t="shared" si="2"/>
        <v>3611</v>
      </c>
      <c r="K14" s="174">
        <f t="shared" si="2"/>
        <v>-2.0000000000000018E-2</v>
      </c>
      <c r="L14" s="158">
        <f t="shared" si="2"/>
        <v>1135229</v>
      </c>
      <c r="M14" s="174">
        <f t="shared" si="2"/>
        <v>1.9</v>
      </c>
      <c r="N14" s="158">
        <f t="shared" si="2"/>
        <v>92853</v>
      </c>
      <c r="O14" s="174">
        <f t="shared" si="2"/>
        <v>0.13</v>
      </c>
      <c r="P14" s="158">
        <f t="shared" si="2"/>
        <v>84014</v>
      </c>
      <c r="Q14" s="174">
        <f t="shared" si="2"/>
        <v>0.11000000000000004</v>
      </c>
      <c r="R14" s="158">
        <f t="shared" si="2"/>
        <v>5942900</v>
      </c>
      <c r="S14" s="174">
        <f t="shared" si="2"/>
        <v>10.11</v>
      </c>
      <c r="T14" s="158">
        <f t="shared" si="2"/>
        <v>27589</v>
      </c>
      <c r="U14" s="174">
        <f t="shared" si="2"/>
        <v>-0.49000000000000021</v>
      </c>
      <c r="V14" s="76"/>
      <c r="W14" s="76"/>
    </row>
    <row r="17" spans="1:22" x14ac:dyDescent="0.25">
      <c r="A17" s="19" t="s">
        <v>238</v>
      </c>
    </row>
    <row r="19" spans="1:22" x14ac:dyDescent="0.25">
      <c r="D19" s="90"/>
      <c r="E19" s="90"/>
      <c r="F19" s="90"/>
      <c r="G19" s="90"/>
      <c r="H19" s="90"/>
      <c r="I19" s="90"/>
      <c r="J19" s="90"/>
      <c r="K19" s="90"/>
      <c r="L19" s="90"/>
      <c r="M19" s="90"/>
      <c r="N19" s="90"/>
      <c r="O19" s="90"/>
      <c r="P19" s="90"/>
      <c r="Q19" s="90"/>
      <c r="R19" s="90"/>
      <c r="S19" s="90"/>
      <c r="T19" s="90"/>
      <c r="U19" s="90"/>
      <c r="V19" s="90"/>
    </row>
  </sheetData>
  <mergeCells count="13">
    <mergeCell ref="P4:Q4"/>
    <mergeCell ref="R4:S4"/>
    <mergeCell ref="T4:U4"/>
    <mergeCell ref="A12:A14"/>
    <mergeCell ref="A9:A11"/>
    <mergeCell ref="L4:M4"/>
    <mergeCell ref="N4:O4"/>
    <mergeCell ref="A6:A8"/>
    <mergeCell ref="D4:E4"/>
    <mergeCell ref="F4:G4"/>
    <mergeCell ref="H4:I4"/>
    <mergeCell ref="J4:K4"/>
    <mergeCell ref="A4:B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CG67"/>
  <sheetViews>
    <sheetView workbookViewId="0">
      <selection activeCell="H28" sqref="H28"/>
    </sheetView>
  </sheetViews>
  <sheetFormatPr defaultRowHeight="15" x14ac:dyDescent="0.25"/>
  <cols>
    <col min="1" max="1" width="14.140625" customWidth="1"/>
    <col min="2" max="2" width="14.85546875" customWidth="1"/>
    <col min="3" max="3" width="9.85546875" bestFit="1" customWidth="1"/>
    <col min="4" max="5" width="10.28515625" bestFit="1" customWidth="1"/>
    <col min="6" max="6" width="9.85546875" bestFit="1" customWidth="1"/>
    <col min="7" max="7" width="10.28515625" bestFit="1" customWidth="1"/>
    <col min="8" max="8" width="9.28515625" bestFit="1" customWidth="1"/>
    <col min="9" max="9" width="9.85546875" bestFit="1" customWidth="1"/>
    <col min="10" max="10" width="10.28515625" bestFit="1" customWidth="1"/>
    <col min="11" max="11" width="9.85546875" bestFit="1" customWidth="1"/>
    <col min="12" max="12" width="10.28515625" bestFit="1" customWidth="1"/>
    <col min="13" max="13" width="9.28515625" bestFit="1" customWidth="1"/>
  </cols>
  <sheetData>
    <row r="1" spans="1:85" s="92" customFormat="1" ht="18.75" x14ac:dyDescent="0.25">
      <c r="A1" s="151" t="s">
        <v>252</v>
      </c>
      <c r="D1" s="91"/>
      <c r="E1" s="91"/>
      <c r="F1" s="91"/>
    </row>
    <row r="2" spans="1:85" s="92" customFormat="1" ht="11.25" x14ac:dyDescent="0.25">
      <c r="A2" s="91" t="s">
        <v>16</v>
      </c>
      <c r="D2" s="91"/>
      <c r="E2" s="91"/>
      <c r="F2" s="91"/>
      <c r="CD2" s="92" t="s">
        <v>129</v>
      </c>
      <c r="CE2" s="92" t="s">
        <v>129</v>
      </c>
      <c r="CF2" s="92" t="s">
        <v>129</v>
      </c>
      <c r="CG2" s="92" t="s">
        <v>129</v>
      </c>
    </row>
    <row r="3" spans="1:85" s="92" customFormat="1" ht="11.25" x14ac:dyDescent="0.25">
      <c r="A3" s="76"/>
      <c r="B3" s="76"/>
      <c r="C3" s="76"/>
      <c r="D3" s="75"/>
      <c r="E3" s="75"/>
      <c r="F3" s="75"/>
      <c r="G3" s="76"/>
      <c r="H3" s="76"/>
      <c r="I3" s="76"/>
      <c r="J3" s="76"/>
      <c r="K3" s="76"/>
      <c r="L3" s="76"/>
      <c r="BN3" s="92" t="s">
        <v>110</v>
      </c>
      <c r="BO3" s="92" t="s">
        <v>110</v>
      </c>
      <c r="BP3" s="92" t="s">
        <v>110</v>
      </c>
      <c r="BQ3" s="92" t="s">
        <v>110</v>
      </c>
      <c r="BR3" s="92" t="s">
        <v>110</v>
      </c>
      <c r="BS3" s="92" t="s">
        <v>110</v>
      </c>
      <c r="BT3" s="92" t="s">
        <v>110</v>
      </c>
      <c r="BU3" s="92" t="s">
        <v>110</v>
      </c>
      <c r="BV3" s="92" t="s">
        <v>110</v>
      </c>
      <c r="BW3" s="92" t="s">
        <v>110</v>
      </c>
      <c r="BX3" s="92" t="s">
        <v>110</v>
      </c>
      <c r="BY3" s="92" t="s">
        <v>110</v>
      </c>
      <c r="BZ3" s="92" t="s">
        <v>110</v>
      </c>
      <c r="CA3" s="92" t="s">
        <v>110</v>
      </c>
      <c r="CB3" s="92" t="s">
        <v>110</v>
      </c>
      <c r="CD3" s="92" t="s">
        <v>110</v>
      </c>
      <c r="CE3" s="92" t="s">
        <v>110</v>
      </c>
    </row>
    <row r="4" spans="1:85" x14ac:dyDescent="0.25">
      <c r="A4" s="79"/>
      <c r="B4" s="79"/>
      <c r="C4" s="79"/>
      <c r="D4" s="366" t="s">
        <v>129</v>
      </c>
      <c r="E4" s="366"/>
      <c r="F4" s="366"/>
      <c r="G4" s="366"/>
      <c r="H4" s="228"/>
      <c r="I4" s="366" t="s">
        <v>129</v>
      </c>
      <c r="J4" s="366"/>
      <c r="K4" s="366"/>
      <c r="L4" s="366"/>
      <c r="M4" s="92"/>
      <c r="N4" s="92"/>
      <c r="O4" s="92"/>
      <c r="P4" s="92"/>
      <c r="Q4" s="92"/>
      <c r="R4" s="92"/>
      <c r="S4" s="92"/>
      <c r="T4" s="92"/>
      <c r="U4" s="92"/>
    </row>
    <row r="5" spans="1:85" ht="15.75" x14ac:dyDescent="0.25">
      <c r="A5" s="105" t="s">
        <v>88</v>
      </c>
      <c r="B5" s="79"/>
      <c r="C5" s="79"/>
      <c r="D5" s="367" t="s">
        <v>130</v>
      </c>
      <c r="E5" s="367"/>
      <c r="F5" s="367"/>
      <c r="G5" s="367"/>
      <c r="H5" s="228"/>
      <c r="I5" s="367" t="s">
        <v>131</v>
      </c>
      <c r="J5" s="367"/>
      <c r="K5" s="367"/>
      <c r="L5" s="367"/>
      <c r="M5" s="92"/>
      <c r="N5" s="92"/>
      <c r="O5" s="92"/>
      <c r="P5" s="92"/>
      <c r="Q5" s="92"/>
      <c r="R5" s="92"/>
      <c r="S5" s="92"/>
      <c r="T5" s="92"/>
      <c r="U5" s="92"/>
    </row>
    <row r="6" spans="1:85" ht="38.25" customHeight="1" x14ac:dyDescent="0.25">
      <c r="A6" s="293"/>
      <c r="B6" s="294"/>
      <c r="C6" s="199" t="s">
        <v>89</v>
      </c>
      <c r="D6" s="168" t="s">
        <v>132</v>
      </c>
      <c r="E6" s="216" t="s">
        <v>132</v>
      </c>
      <c r="F6" s="168" t="s">
        <v>133</v>
      </c>
      <c r="G6" s="216" t="s">
        <v>133</v>
      </c>
      <c r="H6" s="217"/>
      <c r="I6" s="168" t="s">
        <v>134</v>
      </c>
      <c r="J6" s="216" t="s">
        <v>134</v>
      </c>
      <c r="K6" s="168" t="s">
        <v>135</v>
      </c>
      <c r="L6" s="216" t="s">
        <v>135</v>
      </c>
      <c r="M6" s="92"/>
      <c r="N6" s="93"/>
      <c r="O6" s="94"/>
      <c r="P6" s="93"/>
      <c r="Q6" s="94"/>
      <c r="R6" s="93"/>
      <c r="S6" s="94"/>
      <c r="T6" s="93"/>
      <c r="U6" s="94"/>
    </row>
    <row r="7" spans="1:85" s="74" customFormat="1" ht="12.75" x14ac:dyDescent="0.2">
      <c r="A7" s="295"/>
      <c r="B7" s="296"/>
      <c r="C7" s="175" t="s">
        <v>9</v>
      </c>
      <c r="D7" s="168" t="s">
        <v>9</v>
      </c>
      <c r="E7" s="216" t="s">
        <v>10</v>
      </c>
      <c r="F7" s="168" t="s">
        <v>9</v>
      </c>
      <c r="G7" s="216" t="s">
        <v>10</v>
      </c>
      <c r="H7" s="218"/>
      <c r="I7" s="168" t="s">
        <v>9</v>
      </c>
      <c r="J7" s="216" t="s">
        <v>10</v>
      </c>
      <c r="K7" s="168" t="s">
        <v>9</v>
      </c>
      <c r="L7" s="216" t="s">
        <v>10</v>
      </c>
      <c r="M7" s="95"/>
      <c r="N7" s="96"/>
      <c r="O7" s="97"/>
      <c r="P7" s="96"/>
      <c r="Q7" s="97"/>
      <c r="R7" s="96"/>
      <c r="S7" s="97"/>
      <c r="T7" s="96"/>
      <c r="U7" s="97"/>
    </row>
    <row r="8" spans="1:85" x14ac:dyDescent="0.25">
      <c r="A8" s="370" t="s">
        <v>51</v>
      </c>
      <c r="B8" s="169">
        <v>2011</v>
      </c>
      <c r="C8" s="117">
        <v>316028</v>
      </c>
      <c r="D8" s="117">
        <v>65498</v>
      </c>
      <c r="E8" s="118">
        <v>20.7</v>
      </c>
      <c r="F8" s="117">
        <v>250530</v>
      </c>
      <c r="G8" s="118">
        <v>79.3</v>
      </c>
      <c r="H8" s="219"/>
      <c r="I8" s="117">
        <v>247448</v>
      </c>
      <c r="J8" s="118">
        <v>78.3</v>
      </c>
      <c r="K8" s="117">
        <v>68580</v>
      </c>
      <c r="L8" s="118">
        <v>21.7</v>
      </c>
      <c r="M8" s="98"/>
    </row>
    <row r="9" spans="1:85" x14ac:dyDescent="0.25">
      <c r="A9" s="371"/>
      <c r="B9" s="169">
        <v>2001</v>
      </c>
      <c r="C9" s="220">
        <v>307190</v>
      </c>
      <c r="D9" s="220">
        <v>64154</v>
      </c>
      <c r="E9" s="221">
        <v>20.9</v>
      </c>
      <c r="F9" s="220">
        <v>243036</v>
      </c>
      <c r="G9" s="221">
        <v>79.099999999999994</v>
      </c>
      <c r="H9" s="222"/>
      <c r="I9" s="220">
        <v>243833.9</v>
      </c>
      <c r="J9" s="221">
        <v>79.400000000000006</v>
      </c>
      <c r="K9" s="220">
        <v>63356.1</v>
      </c>
      <c r="L9" s="221">
        <v>20.6</v>
      </c>
    </row>
    <row r="10" spans="1:85" x14ac:dyDescent="0.25">
      <c r="A10" s="372"/>
      <c r="B10" s="169" t="s">
        <v>12</v>
      </c>
      <c r="C10" s="117">
        <f>SUM(C8-C9)</f>
        <v>8838</v>
      </c>
      <c r="D10" s="220">
        <v>1344</v>
      </c>
      <c r="E10" s="221">
        <v>-0.19999999999999929</v>
      </c>
      <c r="F10" s="220">
        <v>7494</v>
      </c>
      <c r="G10" s="221">
        <v>0.20000000000000284</v>
      </c>
      <c r="H10" s="222"/>
      <c r="I10" s="220">
        <v>3614.1000000000058</v>
      </c>
      <c r="J10" s="221">
        <v>-1.1000000000000085</v>
      </c>
      <c r="K10" s="220">
        <v>5223.9000000000015</v>
      </c>
      <c r="L10" s="221">
        <v>1.0999999999999979</v>
      </c>
    </row>
    <row r="11" spans="1:85" x14ac:dyDescent="0.25">
      <c r="A11" s="370" t="s">
        <v>70</v>
      </c>
      <c r="B11" s="169">
        <v>2011</v>
      </c>
      <c r="C11" s="117">
        <v>2596886</v>
      </c>
      <c r="D11" s="117">
        <v>562192</v>
      </c>
      <c r="E11" s="118">
        <v>21.599999999999994</v>
      </c>
      <c r="F11" s="117">
        <v>2034694</v>
      </c>
      <c r="G11" s="118">
        <v>78.400000000000006</v>
      </c>
      <c r="H11" s="219"/>
      <c r="I11" s="117">
        <v>2008205</v>
      </c>
      <c r="J11" s="118">
        <v>77.3</v>
      </c>
      <c r="K11" s="117">
        <v>588681</v>
      </c>
      <c r="L11" s="118">
        <v>22.700000000000003</v>
      </c>
      <c r="M11" s="99"/>
    </row>
    <row r="12" spans="1:85" x14ac:dyDescent="0.25">
      <c r="A12" s="371"/>
      <c r="B12" s="169">
        <v>2001</v>
      </c>
      <c r="C12" s="223">
        <v>2515442</v>
      </c>
      <c r="D12" s="223">
        <v>571692</v>
      </c>
      <c r="E12" s="224">
        <v>22.7</v>
      </c>
      <c r="F12" s="223">
        <v>1943750</v>
      </c>
      <c r="G12" s="224">
        <v>77.3</v>
      </c>
      <c r="H12" s="225"/>
      <c r="I12" s="223">
        <v>1965522.1</v>
      </c>
      <c r="J12" s="224">
        <v>78.099999999999994</v>
      </c>
      <c r="K12" s="223">
        <v>549919.9</v>
      </c>
      <c r="L12" s="224">
        <v>21.9</v>
      </c>
    </row>
    <row r="13" spans="1:85" x14ac:dyDescent="0.25">
      <c r="A13" s="372"/>
      <c r="B13" s="169" t="s">
        <v>12</v>
      </c>
      <c r="C13" s="117">
        <f>SUM(C11-C12)</f>
        <v>81444</v>
      </c>
      <c r="D13" s="117">
        <f>SUM(D11-D12)</f>
        <v>-9500</v>
      </c>
      <c r="E13" s="118">
        <f t="shared" ref="E13:L13" si="0">SUM(E11-E12)</f>
        <v>-1.100000000000005</v>
      </c>
      <c r="F13" s="117">
        <f t="shared" si="0"/>
        <v>90944</v>
      </c>
      <c r="G13" s="118">
        <f t="shared" si="0"/>
        <v>1.1000000000000085</v>
      </c>
      <c r="H13" s="219"/>
      <c r="I13" s="117">
        <f t="shared" si="0"/>
        <v>42682.899999999907</v>
      </c>
      <c r="J13" s="118">
        <f t="shared" si="0"/>
        <v>-0.79999999999999716</v>
      </c>
      <c r="K13" s="117">
        <f t="shared" si="0"/>
        <v>38761.099999999977</v>
      </c>
      <c r="L13" s="118">
        <f t="shared" si="0"/>
        <v>0.80000000000000426</v>
      </c>
    </row>
    <row r="14" spans="1:85" hidden="1" x14ac:dyDescent="0.25">
      <c r="A14" s="130" t="s">
        <v>114</v>
      </c>
      <c r="B14" s="169">
        <v>2011</v>
      </c>
      <c r="C14" s="117">
        <v>3063456</v>
      </c>
      <c r="D14" s="117">
        <v>695855</v>
      </c>
      <c r="E14" s="118">
        <v>22.700000000000003</v>
      </c>
      <c r="F14" s="117">
        <v>2367601</v>
      </c>
      <c r="G14" s="118">
        <v>77.3</v>
      </c>
      <c r="H14" s="219"/>
      <c r="I14" s="117">
        <v>2382060</v>
      </c>
      <c r="J14" s="118">
        <v>77.8</v>
      </c>
      <c r="K14" s="117">
        <v>681396</v>
      </c>
      <c r="L14" s="118">
        <v>22.200000000000003</v>
      </c>
      <c r="M14" s="98"/>
    </row>
    <row r="15" spans="1:85" hidden="1" x14ac:dyDescent="0.25">
      <c r="A15" s="130" t="s">
        <v>114</v>
      </c>
      <c r="B15" s="169">
        <v>2001</v>
      </c>
      <c r="C15" s="223">
        <v>2903085</v>
      </c>
      <c r="D15" s="223">
        <v>675662</v>
      </c>
      <c r="E15" s="224">
        <v>23.3</v>
      </c>
      <c r="F15" s="223">
        <v>2227423</v>
      </c>
      <c r="G15" s="224">
        <v>76.7</v>
      </c>
      <c r="H15" s="225"/>
      <c r="I15" s="223">
        <v>2270384.9</v>
      </c>
      <c r="J15" s="224">
        <v>78.2</v>
      </c>
      <c r="K15" s="223">
        <v>632700.1</v>
      </c>
      <c r="L15" s="224">
        <v>21.8</v>
      </c>
    </row>
    <row r="16" spans="1:85" hidden="1" x14ac:dyDescent="0.25">
      <c r="A16" s="130" t="s">
        <v>136</v>
      </c>
      <c r="B16" s="169">
        <v>2011</v>
      </c>
      <c r="C16" s="117">
        <v>56075912</v>
      </c>
      <c r="D16" s="117">
        <v>10048441</v>
      </c>
      <c r="E16" s="118">
        <v>17.900000000000006</v>
      </c>
      <c r="F16" s="117">
        <v>46027471</v>
      </c>
      <c r="G16" s="118">
        <v>82.1</v>
      </c>
      <c r="H16" s="219"/>
      <c r="I16" s="117">
        <v>45529229</v>
      </c>
      <c r="J16" s="118">
        <v>81.2</v>
      </c>
      <c r="K16" s="117">
        <v>10546683</v>
      </c>
      <c r="L16" s="118">
        <v>18.799999999999997</v>
      </c>
      <c r="M16" s="92"/>
    </row>
    <row r="17" spans="1:12" hidden="1" x14ac:dyDescent="0.25">
      <c r="A17" s="130" t="s">
        <v>136</v>
      </c>
      <c r="B17" s="169">
        <v>2001</v>
      </c>
      <c r="C17" s="223">
        <v>52041916</v>
      </c>
      <c r="D17" s="220">
        <v>9484856</v>
      </c>
      <c r="E17" s="224">
        <v>18.2</v>
      </c>
      <c r="F17" s="220">
        <v>42557060</v>
      </c>
      <c r="G17" s="224">
        <v>81.8</v>
      </c>
      <c r="H17" s="225"/>
      <c r="I17" s="220">
        <v>42183760.5</v>
      </c>
      <c r="J17" s="224">
        <v>81.099999999999994</v>
      </c>
      <c r="K17" s="220">
        <v>9858155.5</v>
      </c>
      <c r="L17" s="224">
        <v>18.899999999999999</v>
      </c>
    </row>
    <row r="18" spans="1:12" hidden="1" x14ac:dyDescent="0.25">
      <c r="A18" s="130"/>
      <c r="B18" s="169"/>
      <c r="C18" s="226"/>
      <c r="D18" s="117"/>
      <c r="E18" s="118"/>
      <c r="F18" s="117"/>
      <c r="G18" s="118"/>
      <c r="H18" s="219"/>
      <c r="I18" s="117"/>
      <c r="J18" s="118"/>
      <c r="K18" s="117"/>
      <c r="L18" s="118"/>
    </row>
    <row r="19" spans="1:12" hidden="1" x14ac:dyDescent="0.25">
      <c r="A19" s="130"/>
      <c r="B19" s="169"/>
      <c r="C19" s="226"/>
      <c r="D19" s="117"/>
      <c r="E19" s="118"/>
      <c r="F19" s="117"/>
      <c r="G19" s="118"/>
      <c r="H19" s="219"/>
      <c r="I19" s="117"/>
      <c r="J19" s="118"/>
      <c r="K19" s="117"/>
      <c r="L19" s="118"/>
    </row>
    <row r="20" spans="1:12" x14ac:dyDescent="0.25">
      <c r="A20" s="318" t="s">
        <v>69</v>
      </c>
      <c r="B20" s="169">
        <v>2011</v>
      </c>
      <c r="C20" s="117">
        <f>SUM(C16-C14)</f>
        <v>53012456</v>
      </c>
      <c r="D20" s="117">
        <f>SUM(D16-D14)</f>
        <v>9352586</v>
      </c>
      <c r="E20" s="118">
        <v>17.642242419404226</v>
      </c>
      <c r="F20" s="117">
        <f>SUM(F16-F14)</f>
        <v>43659870</v>
      </c>
      <c r="G20" s="118">
        <f>SUM(F20/C20*100)</f>
        <v>82.357757580595774</v>
      </c>
      <c r="H20" s="219"/>
      <c r="I20" s="117">
        <f>SUM(I16-I14)</f>
        <v>43147169</v>
      </c>
      <c r="J20" s="118">
        <v>81.390624497759546</v>
      </c>
      <c r="K20" s="117">
        <f>SUM(K16-K14)</f>
        <v>9865287</v>
      </c>
      <c r="L20" s="118">
        <f>SUM(K20/C20*100)</f>
        <v>18.609375502240454</v>
      </c>
    </row>
    <row r="21" spans="1:12" x14ac:dyDescent="0.25">
      <c r="A21" s="319"/>
      <c r="B21" s="169">
        <v>2001</v>
      </c>
      <c r="C21" s="117">
        <f>SUM(C17-C15)</f>
        <v>49138831</v>
      </c>
      <c r="D21" s="117">
        <f>SUM(D17-D15)</f>
        <v>8809194</v>
      </c>
      <c r="E21" s="118">
        <v>17.927154188914262</v>
      </c>
      <c r="F21" s="117">
        <f>SUM(F17-F15)</f>
        <v>40329637</v>
      </c>
      <c r="G21" s="118">
        <f>SUM(F21/C21*100)</f>
        <v>82.072845811085742</v>
      </c>
      <c r="H21" s="219"/>
      <c r="I21" s="117">
        <f>SUM(I17-I15)</f>
        <v>39913375.600000001</v>
      </c>
      <c r="J21" s="118">
        <v>81.225732862875802</v>
      </c>
      <c r="K21" s="117">
        <f>SUM(K17-K15)</f>
        <v>9225455.4000000004</v>
      </c>
      <c r="L21" s="118">
        <f>SUM(K21/C21*100)</f>
        <v>18.774267137124205</v>
      </c>
    </row>
    <row r="22" spans="1:12" x14ac:dyDescent="0.25">
      <c r="A22" s="360"/>
      <c r="B22" s="169" t="s">
        <v>12</v>
      </c>
      <c r="C22" s="117">
        <f>SUM(C20-C21)</f>
        <v>3873625</v>
      </c>
      <c r="D22" s="117">
        <f>SUM(D20-D21)</f>
        <v>543392</v>
      </c>
      <c r="E22" s="118">
        <f t="shared" ref="E22:L22" si="1">SUM(E20-E21)</f>
        <v>-0.28491176951003538</v>
      </c>
      <c r="F22" s="117">
        <f t="shared" si="1"/>
        <v>3330233</v>
      </c>
      <c r="G22" s="118">
        <f t="shared" si="1"/>
        <v>0.28491176951003183</v>
      </c>
      <c r="H22" s="227"/>
      <c r="I22" s="117">
        <f t="shared" si="1"/>
        <v>3233793.3999999985</v>
      </c>
      <c r="J22" s="118">
        <f t="shared" si="1"/>
        <v>0.16489163488374459</v>
      </c>
      <c r="K22" s="117">
        <f t="shared" si="1"/>
        <v>639831.59999999963</v>
      </c>
      <c r="L22" s="118">
        <f t="shared" si="1"/>
        <v>-0.16489163488375169</v>
      </c>
    </row>
    <row r="23" spans="1:12" x14ac:dyDescent="0.25">
      <c r="A23" s="79"/>
      <c r="B23" s="79"/>
      <c r="C23" s="79"/>
      <c r="D23" s="79"/>
      <c r="E23" s="79"/>
      <c r="F23" s="79"/>
      <c r="G23" s="79"/>
      <c r="H23" s="79"/>
      <c r="I23" s="114"/>
      <c r="J23" s="79"/>
      <c r="K23" s="79"/>
      <c r="L23" s="79"/>
    </row>
    <row r="24" spans="1:12" x14ac:dyDescent="0.25">
      <c r="A24" s="19" t="s">
        <v>239</v>
      </c>
    </row>
    <row r="26" spans="1:12" x14ac:dyDescent="0.25">
      <c r="A26" s="368" t="s">
        <v>137</v>
      </c>
      <c r="B26" s="368"/>
      <c r="C26" s="368"/>
      <c r="D26" s="368"/>
      <c r="E26" s="368"/>
      <c r="F26" s="368"/>
      <c r="G26" s="79"/>
      <c r="H26" s="79"/>
      <c r="I26" s="79"/>
    </row>
    <row r="27" spans="1:12" ht="50.25" customHeight="1" x14ac:dyDescent="0.25">
      <c r="A27" s="369" t="s">
        <v>138</v>
      </c>
      <c r="B27" s="369"/>
      <c r="C27" s="369"/>
      <c r="D27" s="369"/>
      <c r="E27" s="369"/>
      <c r="F27" s="369"/>
      <c r="G27" s="369"/>
      <c r="H27" s="369"/>
      <c r="I27" s="369"/>
    </row>
    <row r="28" spans="1:12" ht="45" customHeight="1" x14ac:dyDescent="0.25">
      <c r="A28" s="365" t="str">
        <f>HYPERLINK("http://www.ons.gov.uk/ons/rel/hsq/health-statistics-quarterly/no--41--spring-2009/an-investigation-into-the-impact-of-question-change-on-estimates-of-general-health-status-and-healthy-life-expectancy.pdf","An investigation into the impact of question change on estimates of General Health Status and Healthy Life Expectancy")</f>
        <v>An investigation into the impact of question change on estimates of General Health Status and Healthy Life Expectancy</v>
      </c>
      <c r="B28" s="365"/>
      <c r="C28" s="365"/>
      <c r="D28" s="365"/>
      <c r="E28" s="365"/>
      <c r="F28" s="79"/>
      <c r="G28" s="79"/>
      <c r="H28" s="79"/>
      <c r="I28" s="79"/>
    </row>
    <row r="57" spans="4:10" x14ac:dyDescent="0.25">
      <c r="D57" s="51"/>
      <c r="E57" s="51"/>
      <c r="F57" s="51"/>
      <c r="G57" s="51" t="s">
        <v>134</v>
      </c>
      <c r="H57" s="51" t="s">
        <v>134</v>
      </c>
      <c r="I57" s="51" t="s">
        <v>135</v>
      </c>
      <c r="J57" s="51" t="s">
        <v>135</v>
      </c>
    </row>
    <row r="58" spans="4:10" x14ac:dyDescent="0.25">
      <c r="D58" s="51"/>
      <c r="E58" s="51"/>
      <c r="F58" s="51" t="s">
        <v>9</v>
      </c>
      <c r="G58" s="51" t="s">
        <v>9</v>
      </c>
      <c r="H58" s="51" t="s">
        <v>10</v>
      </c>
      <c r="I58" s="51" t="s">
        <v>9</v>
      </c>
      <c r="J58" s="51" t="s">
        <v>10</v>
      </c>
    </row>
    <row r="59" spans="4:10" x14ac:dyDescent="0.25">
      <c r="D59" s="51">
        <v>2011</v>
      </c>
      <c r="E59" s="51" t="s">
        <v>51</v>
      </c>
      <c r="F59" s="53">
        <v>316028</v>
      </c>
      <c r="G59" s="53">
        <v>247448</v>
      </c>
      <c r="H59" s="54">
        <v>78.3</v>
      </c>
      <c r="I59" s="53">
        <v>68580</v>
      </c>
      <c r="J59" s="54">
        <v>21.7</v>
      </c>
    </row>
    <row r="60" spans="4:10" x14ac:dyDescent="0.25">
      <c r="D60" s="51">
        <v>2001</v>
      </c>
      <c r="E60" s="51" t="s">
        <v>51</v>
      </c>
      <c r="F60" s="53">
        <v>307190</v>
      </c>
      <c r="G60" s="53">
        <v>243833.9</v>
      </c>
      <c r="H60" s="54">
        <v>79.400000000000006</v>
      </c>
      <c r="I60" s="53">
        <v>63356.1</v>
      </c>
      <c r="J60" s="54">
        <v>20.6</v>
      </c>
    </row>
    <row r="61" spans="4:10" x14ac:dyDescent="0.25">
      <c r="D61" s="51"/>
      <c r="E61" s="51" t="s">
        <v>12</v>
      </c>
      <c r="F61" s="53">
        <v>8838</v>
      </c>
      <c r="G61" s="53">
        <v>3614.1000000000058</v>
      </c>
      <c r="H61" s="54">
        <v>-1.1000000000000085</v>
      </c>
      <c r="I61" s="53">
        <v>5223.9000000000015</v>
      </c>
      <c r="J61" s="54">
        <v>1.0999999999999979</v>
      </c>
    </row>
    <row r="62" spans="4:10" x14ac:dyDescent="0.25">
      <c r="D62" s="51">
        <v>2011</v>
      </c>
      <c r="E62" s="51" t="s">
        <v>70</v>
      </c>
      <c r="F62" s="53">
        <v>2596886</v>
      </c>
      <c r="G62" s="53">
        <v>2008205</v>
      </c>
      <c r="H62" s="54">
        <v>77.3</v>
      </c>
      <c r="I62" s="53">
        <v>588681</v>
      </c>
      <c r="J62" s="54">
        <v>22.700000000000003</v>
      </c>
    </row>
    <row r="63" spans="4:10" x14ac:dyDescent="0.25">
      <c r="D63" s="51">
        <v>2001</v>
      </c>
      <c r="E63" s="51" t="s">
        <v>70</v>
      </c>
      <c r="F63" s="53">
        <v>2515442</v>
      </c>
      <c r="G63" s="53">
        <v>1965522.1</v>
      </c>
      <c r="H63" s="54">
        <v>78.099999999999994</v>
      </c>
      <c r="I63" s="53">
        <v>549919.9</v>
      </c>
      <c r="J63" s="54">
        <v>21.9</v>
      </c>
    </row>
    <row r="64" spans="4:10" x14ac:dyDescent="0.25">
      <c r="D64" s="51"/>
      <c r="E64" s="51" t="s">
        <v>12</v>
      </c>
      <c r="F64" s="53">
        <v>81444</v>
      </c>
      <c r="G64" s="53">
        <v>42682.899999999907</v>
      </c>
      <c r="H64" s="54">
        <v>-0.79999999999999716</v>
      </c>
      <c r="I64" s="53">
        <v>38761.099999999977</v>
      </c>
      <c r="J64" s="54">
        <v>0.80000000000000426</v>
      </c>
    </row>
    <row r="65" spans="4:10" x14ac:dyDescent="0.25">
      <c r="D65" s="51">
        <v>2011</v>
      </c>
      <c r="E65" s="51" t="s">
        <v>69</v>
      </c>
      <c r="F65" s="53">
        <v>53012456</v>
      </c>
      <c r="G65" s="53">
        <v>43147169</v>
      </c>
      <c r="H65" s="54">
        <v>81.390624497759546</v>
      </c>
      <c r="I65" s="53">
        <v>9865287</v>
      </c>
      <c r="J65" s="54">
        <v>18.609375502240454</v>
      </c>
    </row>
    <row r="66" spans="4:10" x14ac:dyDescent="0.25">
      <c r="D66" s="51">
        <v>2001</v>
      </c>
      <c r="E66" s="51" t="s">
        <v>69</v>
      </c>
      <c r="F66" s="53">
        <v>49138831</v>
      </c>
      <c r="G66" s="53">
        <v>39913375.600000001</v>
      </c>
      <c r="H66" s="54">
        <v>81.225732862875802</v>
      </c>
      <c r="I66" s="53">
        <v>9225455.4000000004</v>
      </c>
      <c r="J66" s="54">
        <v>18.774267137124205</v>
      </c>
    </row>
    <row r="67" spans="4:10" x14ac:dyDescent="0.25">
      <c r="D67" s="51"/>
      <c r="E67" s="51" t="s">
        <v>12</v>
      </c>
      <c r="F67" s="53">
        <v>3873625</v>
      </c>
      <c r="G67" s="53">
        <v>3233793.3999999985</v>
      </c>
      <c r="H67" s="54">
        <v>0.16489163488374459</v>
      </c>
      <c r="I67" s="53">
        <v>639831.59999999963</v>
      </c>
      <c r="J67" s="54">
        <v>-0.16489163488375169</v>
      </c>
    </row>
  </sheetData>
  <mergeCells count="11">
    <mergeCell ref="A28:E28"/>
    <mergeCell ref="D4:G4"/>
    <mergeCell ref="I4:L4"/>
    <mergeCell ref="D5:G5"/>
    <mergeCell ref="I5:L5"/>
    <mergeCell ref="A26:F26"/>
    <mergeCell ref="A27:I27"/>
    <mergeCell ref="A8:A10"/>
    <mergeCell ref="A11:A13"/>
    <mergeCell ref="A20:A22"/>
    <mergeCell ref="A6:B7"/>
  </mergeCells>
  <hyperlinks>
    <hyperlink ref="A28" r:id="rId1" display="http://www.ons.gov.uk/ons/rel/hsq/health-statistics-quarterly/no--41--spring-2009/an-investigation-into-the-impact-of-question-change-on-estimates-of-general-health-status-and-healthy-life-expectancy.pdf"/>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27"/>
  <sheetViews>
    <sheetView workbookViewId="0">
      <selection activeCell="I22" sqref="I22"/>
    </sheetView>
  </sheetViews>
  <sheetFormatPr defaultRowHeight="15" x14ac:dyDescent="0.25"/>
  <cols>
    <col min="1" max="1" width="15.140625" customWidth="1"/>
    <col min="3" max="4" width="9.85546875" bestFit="1" customWidth="1"/>
    <col min="9" max="9" width="11.42578125" customWidth="1"/>
    <col min="10" max="10" width="10.7109375" customWidth="1"/>
    <col min="21" max="21" width="10.28515625" customWidth="1"/>
    <col min="22" max="22" width="9.85546875" bestFit="1" customWidth="1"/>
    <col min="23" max="23" width="11.28515625" bestFit="1" customWidth="1"/>
  </cols>
  <sheetData>
    <row r="1" spans="1:21" ht="18.75" x14ac:dyDescent="0.3">
      <c r="A1" s="148" t="s">
        <v>325</v>
      </c>
      <c r="B1" s="74"/>
      <c r="C1" s="74"/>
      <c r="D1" s="74"/>
      <c r="E1" s="74"/>
      <c r="F1" s="74"/>
      <c r="G1" s="74"/>
      <c r="H1" s="74"/>
      <c r="I1" s="74"/>
      <c r="J1" s="74"/>
      <c r="K1" s="74"/>
      <c r="L1" s="74"/>
      <c r="M1" s="74"/>
      <c r="N1" s="74"/>
      <c r="O1" s="74"/>
      <c r="P1" s="74"/>
      <c r="Q1" s="74"/>
      <c r="R1" s="74"/>
      <c r="S1" s="74"/>
      <c r="T1" s="100"/>
    </row>
    <row r="2" spans="1:21" x14ac:dyDescent="0.25">
      <c r="A2" s="74"/>
      <c r="B2" s="74"/>
      <c r="C2" s="74"/>
      <c r="D2" s="74"/>
      <c r="E2" s="74"/>
      <c r="F2" s="74"/>
      <c r="G2" s="74"/>
      <c r="H2" s="74"/>
      <c r="I2" s="74"/>
      <c r="J2" s="74"/>
      <c r="K2" s="74"/>
      <c r="L2" s="74"/>
      <c r="M2" s="74"/>
      <c r="N2" s="74"/>
      <c r="O2" s="74"/>
      <c r="P2" s="74"/>
      <c r="Q2" s="74"/>
      <c r="R2" s="74"/>
      <c r="S2" s="74"/>
      <c r="T2" s="100"/>
    </row>
    <row r="3" spans="1:21" ht="15.75" x14ac:dyDescent="0.25">
      <c r="A3" s="140" t="s">
        <v>139</v>
      </c>
      <c r="B3" s="74"/>
      <c r="C3" s="74"/>
      <c r="D3" s="74"/>
      <c r="E3" s="74"/>
      <c r="F3" s="74"/>
      <c r="G3" s="74"/>
      <c r="H3" s="74"/>
      <c r="I3" s="74"/>
      <c r="J3" s="74"/>
      <c r="K3" s="74"/>
      <c r="L3" s="74"/>
      <c r="M3" s="74"/>
      <c r="N3" s="74"/>
      <c r="O3" s="74"/>
      <c r="P3" s="74"/>
      <c r="Q3" s="74"/>
      <c r="R3" s="74"/>
      <c r="S3" s="74"/>
      <c r="T3" s="100"/>
    </row>
    <row r="4" spans="1:21" s="100" customFormat="1" ht="76.5" x14ac:dyDescent="0.2">
      <c r="A4" s="293"/>
      <c r="B4" s="294"/>
      <c r="C4" s="207" t="s">
        <v>140</v>
      </c>
      <c r="D4" s="207" t="s">
        <v>141</v>
      </c>
      <c r="E4" s="207" t="s">
        <v>142</v>
      </c>
      <c r="F4" s="286" t="s">
        <v>143</v>
      </c>
      <c r="G4" s="286"/>
      <c r="H4" s="286" t="s">
        <v>144</v>
      </c>
      <c r="I4" s="286"/>
      <c r="J4" s="286" t="s">
        <v>145</v>
      </c>
      <c r="K4" s="286"/>
      <c r="L4" s="286" t="s">
        <v>146</v>
      </c>
      <c r="M4" s="286"/>
      <c r="N4" s="286" t="s">
        <v>147</v>
      </c>
      <c r="O4" s="286"/>
      <c r="P4" s="286" t="s">
        <v>148</v>
      </c>
      <c r="Q4" s="286"/>
      <c r="R4" s="286" t="s">
        <v>149</v>
      </c>
      <c r="S4" s="286"/>
    </row>
    <row r="5" spans="1:21" s="100" customFormat="1" ht="12.75" x14ac:dyDescent="0.2">
      <c r="A5" s="295"/>
      <c r="B5" s="296"/>
      <c r="C5" s="175" t="s">
        <v>150</v>
      </c>
      <c r="D5" s="175" t="s">
        <v>9</v>
      </c>
      <c r="E5" s="175" t="s">
        <v>150</v>
      </c>
      <c r="F5" s="175" t="s">
        <v>9</v>
      </c>
      <c r="G5" s="175" t="s">
        <v>10</v>
      </c>
      <c r="H5" s="175" t="s">
        <v>9</v>
      </c>
      <c r="I5" s="175" t="s">
        <v>10</v>
      </c>
      <c r="J5" s="175" t="s">
        <v>9</v>
      </c>
      <c r="K5" s="175" t="s">
        <v>10</v>
      </c>
      <c r="L5" s="175" t="s">
        <v>9</v>
      </c>
      <c r="M5" s="175" t="s">
        <v>10</v>
      </c>
      <c r="N5" s="175" t="s">
        <v>9</v>
      </c>
      <c r="O5" s="175" t="s">
        <v>10</v>
      </c>
      <c r="P5" s="175" t="s">
        <v>9</v>
      </c>
      <c r="Q5" s="175" t="s">
        <v>10</v>
      </c>
      <c r="R5" s="175" t="s">
        <v>9</v>
      </c>
      <c r="S5" s="175" t="s">
        <v>10</v>
      </c>
    </row>
    <row r="6" spans="1:21" s="100" customFormat="1" ht="12.75" x14ac:dyDescent="0.2">
      <c r="A6" s="318" t="s">
        <v>51</v>
      </c>
      <c r="B6" s="169">
        <v>2011</v>
      </c>
      <c r="C6" s="117">
        <v>148043</v>
      </c>
      <c r="D6" s="117">
        <v>138534</v>
      </c>
      <c r="E6" s="117">
        <v>9509</v>
      </c>
      <c r="F6" s="117">
        <v>37247</v>
      </c>
      <c r="G6" s="118">
        <v>25.2</v>
      </c>
      <c r="H6" s="117">
        <v>52263</v>
      </c>
      <c r="I6" s="118">
        <v>35.299999999999997</v>
      </c>
      <c r="J6" s="117">
        <v>41652</v>
      </c>
      <c r="K6" s="118">
        <v>28.1</v>
      </c>
      <c r="L6" s="117">
        <v>12663</v>
      </c>
      <c r="M6" s="118">
        <v>8.6</v>
      </c>
      <c r="N6" s="117">
        <v>2566</v>
      </c>
      <c r="O6" s="118">
        <v>1.7</v>
      </c>
      <c r="P6" s="117">
        <v>1231</v>
      </c>
      <c r="Q6" s="118">
        <v>0.8</v>
      </c>
      <c r="R6" s="117">
        <v>421</v>
      </c>
      <c r="S6" s="118">
        <v>0.3</v>
      </c>
    </row>
    <row r="7" spans="1:21" s="100" customFormat="1" ht="12.75" x14ac:dyDescent="0.2">
      <c r="A7" s="319"/>
      <c r="B7" s="169">
        <v>2001</v>
      </c>
      <c r="C7" s="117">
        <v>138064</v>
      </c>
      <c r="D7" s="117">
        <v>130780</v>
      </c>
      <c r="E7" s="117">
        <f>SUM(C27:D27)</f>
        <v>0</v>
      </c>
      <c r="F7" s="117">
        <v>33940</v>
      </c>
      <c r="G7" s="118">
        <v>24.58</v>
      </c>
      <c r="H7" s="117">
        <v>49496</v>
      </c>
      <c r="I7" s="118">
        <v>35.85</v>
      </c>
      <c r="J7" s="117">
        <v>39943</v>
      </c>
      <c r="K7" s="118">
        <v>28.93</v>
      </c>
      <c r="L7" s="117">
        <v>10979</v>
      </c>
      <c r="M7" s="118">
        <v>7.95</v>
      </c>
      <c r="N7" s="117">
        <v>2179</v>
      </c>
      <c r="O7" s="118">
        <v>1.58</v>
      </c>
      <c r="P7" s="117">
        <v>1331</v>
      </c>
      <c r="Q7" s="118">
        <v>0.96</v>
      </c>
      <c r="R7" s="117">
        <v>196</v>
      </c>
      <c r="S7" s="118">
        <v>0.14000000000000001</v>
      </c>
    </row>
    <row r="8" spans="1:21" s="100" customFormat="1" ht="12.75" x14ac:dyDescent="0.2">
      <c r="A8" s="360"/>
      <c r="B8" s="169" t="s">
        <v>12</v>
      </c>
      <c r="C8" s="117">
        <f>SUM(C6-C7)</f>
        <v>9979</v>
      </c>
      <c r="D8" s="117">
        <f t="shared" ref="D8:S8" si="0">SUM(D6-D7)</f>
        <v>7754</v>
      </c>
      <c r="E8" s="117">
        <f t="shared" si="0"/>
        <v>9509</v>
      </c>
      <c r="F8" s="117">
        <f t="shared" si="0"/>
        <v>3307</v>
      </c>
      <c r="G8" s="118">
        <f t="shared" si="0"/>
        <v>0.62000000000000099</v>
      </c>
      <c r="H8" s="117">
        <f t="shared" si="0"/>
        <v>2767</v>
      </c>
      <c r="I8" s="118">
        <f t="shared" si="0"/>
        <v>-0.55000000000000426</v>
      </c>
      <c r="J8" s="117">
        <f t="shared" si="0"/>
        <v>1709</v>
      </c>
      <c r="K8" s="118">
        <f t="shared" si="0"/>
        <v>-0.82999999999999829</v>
      </c>
      <c r="L8" s="117">
        <f t="shared" si="0"/>
        <v>1684</v>
      </c>
      <c r="M8" s="118">
        <f t="shared" si="0"/>
        <v>0.64999999999999947</v>
      </c>
      <c r="N8" s="117">
        <f t="shared" si="0"/>
        <v>387</v>
      </c>
      <c r="O8" s="118">
        <f t="shared" si="0"/>
        <v>0.11999999999999988</v>
      </c>
      <c r="P8" s="117">
        <f t="shared" si="0"/>
        <v>-100</v>
      </c>
      <c r="Q8" s="118">
        <f t="shared" si="0"/>
        <v>-0.15999999999999992</v>
      </c>
      <c r="R8" s="117">
        <f t="shared" si="0"/>
        <v>225</v>
      </c>
      <c r="S8" s="118">
        <f t="shared" si="0"/>
        <v>0.15999999999999998</v>
      </c>
    </row>
    <row r="9" spans="1:21" s="100" customFormat="1" ht="12.75" x14ac:dyDescent="0.2">
      <c r="A9" s="318" t="s">
        <v>70</v>
      </c>
      <c r="B9" s="169">
        <v>2011</v>
      </c>
      <c r="C9" s="117">
        <v>1179194</v>
      </c>
      <c r="D9" s="117">
        <v>1129935</v>
      </c>
      <c r="E9" s="117">
        <v>49259</v>
      </c>
      <c r="F9" s="117">
        <v>184614</v>
      </c>
      <c r="G9" s="118">
        <v>15.7</v>
      </c>
      <c r="H9" s="117">
        <v>456002</v>
      </c>
      <c r="I9" s="118">
        <v>38.700000000000003</v>
      </c>
      <c r="J9" s="117">
        <v>358783</v>
      </c>
      <c r="K9" s="118">
        <v>30.4</v>
      </c>
      <c r="L9" s="117">
        <v>141829</v>
      </c>
      <c r="M9" s="118">
        <v>12</v>
      </c>
      <c r="N9" s="117">
        <v>27649</v>
      </c>
      <c r="O9" s="118">
        <v>2.2999999999999998</v>
      </c>
      <c r="P9" s="117">
        <v>9044</v>
      </c>
      <c r="Q9" s="118">
        <v>0.8</v>
      </c>
      <c r="R9" s="117">
        <v>1273</v>
      </c>
      <c r="S9" s="118">
        <v>0.1</v>
      </c>
    </row>
    <row r="10" spans="1:21" s="100" customFormat="1" ht="12.75" x14ac:dyDescent="0.2">
      <c r="A10" s="319"/>
      <c r="B10" s="169">
        <v>2001</v>
      </c>
      <c r="C10" s="117">
        <v>1115821</v>
      </c>
      <c r="D10" s="117">
        <v>1066292</v>
      </c>
      <c r="E10" s="117">
        <f>SUM(C26:D26)</f>
        <v>0</v>
      </c>
      <c r="F10" s="117">
        <v>161761</v>
      </c>
      <c r="G10" s="118">
        <v>14.5</v>
      </c>
      <c r="H10" s="117">
        <v>439162</v>
      </c>
      <c r="I10" s="118">
        <v>39.36</v>
      </c>
      <c r="J10" s="117">
        <v>358197</v>
      </c>
      <c r="K10" s="118">
        <v>32.1</v>
      </c>
      <c r="L10" s="117">
        <v>121884</v>
      </c>
      <c r="M10" s="118">
        <v>10.92</v>
      </c>
      <c r="N10" s="117">
        <v>24545</v>
      </c>
      <c r="O10" s="118">
        <v>2.2000000000000002</v>
      </c>
      <c r="P10" s="117">
        <v>8970</v>
      </c>
      <c r="Q10" s="118">
        <v>0.8</v>
      </c>
      <c r="R10" s="117">
        <v>1302</v>
      </c>
      <c r="S10" s="118">
        <v>0.12</v>
      </c>
    </row>
    <row r="11" spans="1:21" s="100" customFormat="1" ht="12.75" x14ac:dyDescent="0.2">
      <c r="A11" s="360"/>
      <c r="B11" s="169" t="s">
        <v>12</v>
      </c>
      <c r="C11" s="117">
        <f>SUM(C9-C10)</f>
        <v>63373</v>
      </c>
      <c r="D11" s="117">
        <f t="shared" ref="D11:S11" si="1">SUM(D9-D10)</f>
        <v>63643</v>
      </c>
      <c r="E11" s="117">
        <f t="shared" si="1"/>
        <v>49259</v>
      </c>
      <c r="F11" s="117">
        <f t="shared" si="1"/>
        <v>22853</v>
      </c>
      <c r="G11" s="118">
        <f t="shared" si="1"/>
        <v>1.1999999999999993</v>
      </c>
      <c r="H11" s="117">
        <f t="shared" si="1"/>
        <v>16840</v>
      </c>
      <c r="I11" s="118">
        <f t="shared" si="1"/>
        <v>-0.65999999999999659</v>
      </c>
      <c r="J11" s="117">
        <f t="shared" si="1"/>
        <v>586</v>
      </c>
      <c r="K11" s="118">
        <f t="shared" si="1"/>
        <v>-1.7000000000000028</v>
      </c>
      <c r="L11" s="117">
        <f t="shared" si="1"/>
        <v>19945</v>
      </c>
      <c r="M11" s="118">
        <f t="shared" si="1"/>
        <v>1.08</v>
      </c>
      <c r="N11" s="117">
        <f t="shared" si="1"/>
        <v>3104</v>
      </c>
      <c r="O11" s="118">
        <f t="shared" si="1"/>
        <v>9.9999999999999645E-2</v>
      </c>
      <c r="P11" s="117">
        <f t="shared" si="1"/>
        <v>74</v>
      </c>
      <c r="Q11" s="118">
        <f t="shared" si="1"/>
        <v>0</v>
      </c>
      <c r="R11" s="117">
        <f t="shared" si="1"/>
        <v>-29</v>
      </c>
      <c r="S11" s="118">
        <f t="shared" si="1"/>
        <v>-1.999999999999999E-2</v>
      </c>
    </row>
    <row r="12" spans="1:21" s="100" customFormat="1" ht="12.75" x14ac:dyDescent="0.2">
      <c r="A12" s="318" t="s">
        <v>69</v>
      </c>
      <c r="B12" s="169">
        <v>2011</v>
      </c>
      <c r="C12" s="117">
        <v>23044097</v>
      </c>
      <c r="D12" s="117">
        <v>22063368</v>
      </c>
      <c r="E12" s="117">
        <v>980729</v>
      </c>
      <c r="F12" s="117">
        <v>5128552</v>
      </c>
      <c r="G12" s="118">
        <v>22.3</v>
      </c>
      <c r="H12" s="117">
        <v>7076395</v>
      </c>
      <c r="I12" s="118">
        <v>30.7</v>
      </c>
      <c r="J12" s="117">
        <v>5642969</v>
      </c>
      <c r="K12" s="118">
        <v>24.5</v>
      </c>
      <c r="L12" s="117">
        <v>3854451</v>
      </c>
      <c r="M12" s="118">
        <v>16.7</v>
      </c>
      <c r="N12" s="117">
        <v>984284</v>
      </c>
      <c r="O12" s="118">
        <v>4.3</v>
      </c>
      <c r="P12" s="117">
        <v>257218</v>
      </c>
      <c r="Q12" s="118">
        <v>1.1000000000000001</v>
      </c>
      <c r="R12" s="117">
        <v>100228</v>
      </c>
      <c r="S12" s="118">
        <v>0.4</v>
      </c>
    </row>
    <row r="13" spans="1:21" s="100" customFormat="1" ht="12.75" x14ac:dyDescent="0.2">
      <c r="A13" s="319"/>
      <c r="B13" s="169">
        <v>2001</v>
      </c>
      <c r="C13" s="117">
        <v>21262825</v>
      </c>
      <c r="D13" s="117">
        <v>20451427</v>
      </c>
      <c r="E13" s="117">
        <f>SUM(C25:D25)</f>
        <v>0</v>
      </c>
      <c r="F13" s="117">
        <v>4786456</v>
      </c>
      <c r="G13" s="118">
        <v>22.51</v>
      </c>
      <c r="H13" s="117">
        <v>6713183</v>
      </c>
      <c r="I13" s="118">
        <v>31.57</v>
      </c>
      <c r="J13" s="117">
        <v>5494033</v>
      </c>
      <c r="K13" s="118">
        <v>25.84</v>
      </c>
      <c r="L13" s="117">
        <v>2967790</v>
      </c>
      <c r="M13" s="118">
        <v>13.96</v>
      </c>
      <c r="N13" s="117">
        <v>968266</v>
      </c>
      <c r="O13" s="118">
        <v>4.55</v>
      </c>
      <c r="P13" s="117">
        <v>244179</v>
      </c>
      <c r="Q13" s="118">
        <v>1.1499999999999999</v>
      </c>
      <c r="R13" s="117">
        <v>88918</v>
      </c>
      <c r="S13" s="118">
        <v>0.42</v>
      </c>
    </row>
    <row r="14" spans="1:21" s="100" customFormat="1" ht="12.75" x14ac:dyDescent="0.2">
      <c r="A14" s="360"/>
      <c r="B14" s="169" t="s">
        <v>12</v>
      </c>
      <c r="C14" s="117">
        <f>SUM(C12-C13)</f>
        <v>1781272</v>
      </c>
      <c r="D14" s="117">
        <f t="shared" ref="D14:S14" si="2">SUM(D12-D13)</f>
        <v>1611941</v>
      </c>
      <c r="E14" s="117">
        <f t="shared" si="2"/>
        <v>980729</v>
      </c>
      <c r="F14" s="117">
        <f t="shared" si="2"/>
        <v>342096</v>
      </c>
      <c r="G14" s="118">
        <f t="shared" si="2"/>
        <v>-0.21000000000000085</v>
      </c>
      <c r="H14" s="117">
        <f t="shared" si="2"/>
        <v>363212</v>
      </c>
      <c r="I14" s="118">
        <f t="shared" si="2"/>
        <v>-0.87000000000000099</v>
      </c>
      <c r="J14" s="117">
        <f t="shared" si="2"/>
        <v>148936</v>
      </c>
      <c r="K14" s="118">
        <f t="shared" si="2"/>
        <v>-1.3399999999999999</v>
      </c>
      <c r="L14" s="117">
        <f t="shared" si="2"/>
        <v>886661</v>
      </c>
      <c r="M14" s="118">
        <f t="shared" si="2"/>
        <v>2.7399999999999984</v>
      </c>
      <c r="N14" s="117">
        <f t="shared" si="2"/>
        <v>16018</v>
      </c>
      <c r="O14" s="118">
        <f t="shared" si="2"/>
        <v>-0.25</v>
      </c>
      <c r="P14" s="117">
        <f t="shared" si="2"/>
        <v>13039</v>
      </c>
      <c r="Q14" s="118">
        <f t="shared" si="2"/>
        <v>-4.9999999999999822E-2</v>
      </c>
      <c r="R14" s="117">
        <f t="shared" si="2"/>
        <v>11310</v>
      </c>
      <c r="S14" s="118">
        <f t="shared" si="2"/>
        <v>-1.9999999999999962E-2</v>
      </c>
    </row>
    <row r="15" spans="1:21" s="100" customFormat="1" ht="12" x14ac:dyDescent="0.2">
      <c r="A15" s="74"/>
      <c r="B15" s="74"/>
      <c r="C15" s="74"/>
      <c r="D15" s="74"/>
      <c r="E15" s="74"/>
      <c r="F15" s="74"/>
      <c r="G15" s="74"/>
      <c r="H15" s="74"/>
      <c r="I15" s="74"/>
      <c r="J15" s="74"/>
      <c r="K15" s="74"/>
      <c r="L15" s="74"/>
      <c r="M15" s="74"/>
      <c r="N15" s="74"/>
      <c r="O15" s="74"/>
      <c r="P15" s="74"/>
      <c r="Q15" s="74"/>
      <c r="R15" s="74"/>
      <c r="S15" s="74"/>
    </row>
    <row r="16" spans="1:21" x14ac:dyDescent="0.25">
      <c r="A16" s="19" t="s">
        <v>343</v>
      </c>
      <c r="B16" s="74"/>
      <c r="C16" s="74"/>
      <c r="D16" s="74"/>
      <c r="E16" s="74"/>
      <c r="F16" s="74"/>
      <c r="G16" s="74"/>
      <c r="H16" s="74"/>
      <c r="I16" s="74"/>
      <c r="J16" s="74"/>
      <c r="K16" s="74"/>
      <c r="L16" s="74"/>
      <c r="M16" s="15"/>
      <c r="N16" s="15"/>
      <c r="O16" s="15"/>
      <c r="P16" s="15"/>
      <c r="Q16" s="15"/>
      <c r="R16" s="15"/>
      <c r="S16" s="15"/>
      <c r="U16" s="102"/>
    </row>
    <row r="17" spans="1:23" x14ac:dyDescent="0.25">
      <c r="A17" s="74"/>
      <c r="B17" s="123"/>
      <c r="C17" s="123"/>
      <c r="D17" s="123"/>
      <c r="E17" s="123"/>
      <c r="F17" s="123"/>
      <c r="G17" s="123"/>
      <c r="H17" s="123"/>
      <c r="I17" s="123"/>
      <c r="J17" s="123"/>
      <c r="K17" s="123"/>
      <c r="L17" s="123"/>
      <c r="M17" s="153"/>
      <c r="N17" s="15"/>
      <c r="O17" s="15"/>
      <c r="P17" s="15"/>
      <c r="Q17" s="15"/>
      <c r="R17" s="15"/>
      <c r="S17" s="15"/>
    </row>
    <row r="18" spans="1:23" x14ac:dyDescent="0.25">
      <c r="A18" s="100"/>
      <c r="B18" s="100"/>
      <c r="C18" s="100"/>
      <c r="D18" s="100"/>
      <c r="E18" s="100"/>
      <c r="F18" s="100"/>
      <c r="G18" s="101"/>
      <c r="H18" s="101"/>
      <c r="I18" s="101"/>
      <c r="J18" s="101"/>
      <c r="K18" s="101"/>
      <c r="L18" s="101"/>
      <c r="M18" s="17"/>
    </row>
    <row r="19" spans="1:23" x14ac:dyDescent="0.25">
      <c r="A19" s="100"/>
      <c r="B19" s="100"/>
      <c r="C19" s="100"/>
      <c r="D19" s="100"/>
      <c r="E19" s="100"/>
      <c r="F19" s="100"/>
      <c r="G19" s="101"/>
      <c r="H19" s="101"/>
      <c r="I19" s="101"/>
      <c r="J19" s="101"/>
      <c r="K19" s="101"/>
      <c r="L19" s="101"/>
      <c r="M19" s="17"/>
      <c r="U19" s="17"/>
      <c r="W19" s="104"/>
    </row>
    <row r="20" spans="1:23" x14ac:dyDescent="0.25">
      <c r="A20" s="100"/>
      <c r="B20" s="100"/>
      <c r="C20" s="100"/>
      <c r="D20" s="100"/>
      <c r="E20" s="100"/>
      <c r="F20" s="100"/>
      <c r="G20" s="101"/>
      <c r="H20" s="101"/>
      <c r="I20" s="101"/>
      <c r="J20" s="101"/>
      <c r="K20" s="101"/>
      <c r="L20" s="101"/>
      <c r="M20" s="17"/>
    </row>
    <row r="21" spans="1:23" x14ac:dyDescent="0.25">
      <c r="A21" s="100"/>
      <c r="B21" s="100"/>
      <c r="C21" s="100"/>
      <c r="D21" s="100"/>
      <c r="E21" s="100"/>
      <c r="F21" s="100"/>
      <c r="G21" s="101"/>
      <c r="H21" s="101"/>
      <c r="I21" s="101"/>
      <c r="J21" s="101"/>
      <c r="K21" s="101"/>
      <c r="L21" s="101"/>
      <c r="M21" s="17"/>
    </row>
    <row r="22" spans="1:23" x14ac:dyDescent="0.25">
      <c r="A22" s="100"/>
      <c r="B22" s="100"/>
      <c r="C22" s="100"/>
      <c r="D22" s="100"/>
      <c r="E22" s="100"/>
      <c r="F22" s="100"/>
      <c r="G22" s="100"/>
      <c r="H22" s="100"/>
      <c r="I22" s="100"/>
      <c r="J22" s="100"/>
      <c r="K22" s="100"/>
      <c r="L22" s="100"/>
      <c r="M22" s="100"/>
      <c r="N22" s="100"/>
      <c r="O22" s="100"/>
      <c r="P22" s="100"/>
      <c r="Q22" s="100"/>
      <c r="R22" s="100"/>
    </row>
    <row r="23" spans="1:23" x14ac:dyDescent="0.25">
      <c r="A23" s="100"/>
      <c r="B23" s="100"/>
      <c r="C23" s="100"/>
      <c r="D23" s="100"/>
      <c r="E23" s="100"/>
      <c r="F23" s="100"/>
      <c r="G23" s="100"/>
      <c r="H23" s="100"/>
      <c r="I23" s="100"/>
      <c r="J23" s="100"/>
      <c r="K23" s="100"/>
      <c r="L23" s="100"/>
      <c r="M23" s="100"/>
      <c r="N23" s="100"/>
      <c r="O23" s="100"/>
      <c r="P23" s="100"/>
      <c r="Q23" s="100"/>
      <c r="R23" s="100"/>
    </row>
    <row r="24" spans="1:23" x14ac:dyDescent="0.25">
      <c r="A24" s="100"/>
      <c r="B24" s="103"/>
      <c r="C24" s="103"/>
      <c r="D24" s="103"/>
      <c r="E24" s="103"/>
      <c r="F24" s="103"/>
      <c r="G24" s="103"/>
      <c r="H24" s="103"/>
      <c r="I24" s="103"/>
      <c r="J24" s="103"/>
      <c r="K24" s="103"/>
      <c r="L24" s="103"/>
      <c r="M24" s="103"/>
      <c r="N24" s="103"/>
      <c r="O24" s="103"/>
      <c r="P24" s="103"/>
      <c r="Q24" s="103"/>
      <c r="R24" s="103"/>
    </row>
    <row r="25" spans="1:23" x14ac:dyDescent="0.25">
      <c r="A25" s="100"/>
      <c r="B25" s="100"/>
      <c r="C25" s="100"/>
      <c r="D25" s="100"/>
      <c r="E25" s="100"/>
      <c r="F25" s="100"/>
      <c r="G25" s="100"/>
      <c r="H25" s="100"/>
      <c r="I25" s="100"/>
      <c r="J25" s="100"/>
      <c r="K25" s="100"/>
      <c r="L25" s="100"/>
      <c r="M25" s="100"/>
      <c r="N25" s="100"/>
      <c r="O25" s="100"/>
      <c r="P25" s="100"/>
      <c r="Q25" s="100"/>
      <c r="R25" s="100"/>
    </row>
    <row r="26" spans="1:23" x14ac:dyDescent="0.25">
      <c r="A26" s="100"/>
      <c r="B26" s="100"/>
      <c r="C26" s="100"/>
      <c r="D26" s="100"/>
      <c r="E26" s="100"/>
      <c r="F26" s="100"/>
      <c r="G26" s="100"/>
      <c r="H26" s="100"/>
      <c r="I26" s="100"/>
      <c r="J26" s="100"/>
      <c r="K26" s="100"/>
      <c r="L26" s="100"/>
      <c r="M26" s="100"/>
      <c r="N26" s="100"/>
      <c r="O26" s="100"/>
      <c r="P26" s="100"/>
      <c r="Q26" s="100"/>
      <c r="R26" s="100"/>
    </row>
    <row r="27" spans="1:23" x14ac:dyDescent="0.25">
      <c r="A27" s="100"/>
      <c r="B27" s="100"/>
      <c r="C27" s="100"/>
      <c r="D27" s="100"/>
      <c r="E27" s="100"/>
      <c r="F27" s="100"/>
      <c r="G27" s="100"/>
      <c r="H27" s="100"/>
      <c r="I27" s="100"/>
      <c r="J27" s="100"/>
      <c r="K27" s="100"/>
      <c r="L27" s="100"/>
      <c r="M27" s="100"/>
      <c r="N27" s="100"/>
      <c r="O27" s="100"/>
      <c r="P27" s="100"/>
      <c r="Q27" s="100"/>
      <c r="R27" s="100"/>
    </row>
  </sheetData>
  <mergeCells count="11">
    <mergeCell ref="A4:B5"/>
    <mergeCell ref="A12:A14"/>
    <mergeCell ref="A9:A11"/>
    <mergeCell ref="A6:A8"/>
    <mergeCell ref="R4:S4"/>
    <mergeCell ref="F4:G4"/>
    <mergeCell ref="H4:I4"/>
    <mergeCell ref="J4:K4"/>
    <mergeCell ref="L4:M4"/>
    <mergeCell ref="N4:O4"/>
    <mergeCell ref="P4:Q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I16"/>
  <sheetViews>
    <sheetView workbookViewId="0">
      <selection activeCell="E19" sqref="E19"/>
    </sheetView>
  </sheetViews>
  <sheetFormatPr defaultRowHeight="15" x14ac:dyDescent="0.25"/>
  <cols>
    <col min="1" max="1" width="13.7109375" style="79" customWidth="1"/>
    <col min="2" max="2" width="9.140625" style="79"/>
    <col min="3" max="3" width="11.5703125" style="79" customWidth="1"/>
    <col min="4" max="16384" width="9.140625" style="79"/>
  </cols>
  <sheetData>
    <row r="1" spans="1:35" s="106" customFormat="1" ht="18.75" x14ac:dyDescent="0.25">
      <c r="A1" s="151" t="s">
        <v>240</v>
      </c>
      <c r="D1" s="107"/>
      <c r="E1" s="107"/>
      <c r="F1" s="107"/>
      <c r="G1" s="107"/>
      <c r="H1" s="107"/>
      <c r="I1" s="107"/>
      <c r="J1" s="107"/>
      <c r="K1" s="107"/>
      <c r="L1" s="107"/>
      <c r="M1" s="107"/>
      <c r="N1" s="107"/>
      <c r="O1" s="107"/>
      <c r="P1" s="107"/>
      <c r="Q1" s="107"/>
      <c r="R1" s="107"/>
      <c r="S1" s="107"/>
      <c r="T1" s="107"/>
      <c r="U1" s="107"/>
      <c r="V1" s="107"/>
    </row>
    <row r="2" spans="1:35" s="106" customFormat="1" ht="15.75" x14ac:dyDescent="0.25">
      <c r="A2" s="105" t="s">
        <v>16</v>
      </c>
      <c r="D2" s="107"/>
      <c r="E2" s="107"/>
      <c r="F2" s="107"/>
      <c r="G2" s="107"/>
      <c r="H2" s="107"/>
      <c r="I2" s="107"/>
      <c r="J2" s="107"/>
      <c r="K2" s="107"/>
      <c r="L2" s="107"/>
      <c r="M2" s="107"/>
      <c r="N2" s="107"/>
      <c r="O2" s="107"/>
      <c r="P2" s="107"/>
      <c r="Q2" s="107"/>
      <c r="R2" s="107"/>
      <c r="S2" s="107"/>
      <c r="T2" s="107"/>
      <c r="U2" s="107"/>
      <c r="V2" s="107"/>
    </row>
    <row r="3" spans="1:35" s="106" customFormat="1" ht="15.75" x14ac:dyDescent="0.25">
      <c r="A3" s="105" t="s">
        <v>151</v>
      </c>
      <c r="D3" s="107"/>
      <c r="E3" s="107"/>
      <c r="F3" s="107"/>
      <c r="G3" s="107"/>
      <c r="H3" s="107"/>
      <c r="I3" s="107"/>
      <c r="J3" s="107"/>
      <c r="K3" s="107"/>
      <c r="L3" s="107"/>
      <c r="M3" s="107"/>
      <c r="N3" s="107"/>
      <c r="O3" s="107"/>
      <c r="P3" s="107"/>
      <c r="Q3" s="107"/>
      <c r="R3" s="107"/>
      <c r="S3" s="107"/>
      <c r="T3" s="107"/>
      <c r="U3" s="107"/>
      <c r="V3" s="107"/>
    </row>
    <row r="4" spans="1:35" s="28" customFormat="1" ht="50.25" customHeight="1" x14ac:dyDescent="0.2">
      <c r="A4" s="375"/>
      <c r="B4" s="376"/>
      <c r="C4" s="154" t="s">
        <v>71</v>
      </c>
      <c r="D4" s="373" t="s">
        <v>152</v>
      </c>
      <c r="E4" s="374"/>
      <c r="F4" s="373" t="s">
        <v>153</v>
      </c>
      <c r="G4" s="374"/>
      <c r="H4" s="373" t="s">
        <v>154</v>
      </c>
      <c r="I4" s="374"/>
      <c r="J4" s="373" t="s">
        <v>155</v>
      </c>
      <c r="K4" s="374"/>
      <c r="L4" s="373" t="s">
        <v>156</v>
      </c>
      <c r="M4" s="374"/>
      <c r="N4" s="354" t="s">
        <v>157</v>
      </c>
      <c r="O4" s="355"/>
      <c r="P4" s="373" t="s">
        <v>158</v>
      </c>
      <c r="Q4" s="374"/>
      <c r="R4" s="354" t="s">
        <v>159</v>
      </c>
      <c r="S4" s="355"/>
      <c r="T4" s="108"/>
      <c r="AI4" s="108"/>
    </row>
    <row r="5" spans="1:35" s="28" customFormat="1" ht="12.75" x14ac:dyDescent="0.2">
      <c r="A5" s="377"/>
      <c r="B5" s="378"/>
      <c r="C5" s="168" t="s">
        <v>9</v>
      </c>
      <c r="D5" s="252" t="s">
        <v>9</v>
      </c>
      <c r="E5" s="252" t="s">
        <v>10</v>
      </c>
      <c r="F5" s="252" t="s">
        <v>9</v>
      </c>
      <c r="G5" s="252" t="s">
        <v>10</v>
      </c>
      <c r="H5" s="252" t="s">
        <v>9</v>
      </c>
      <c r="I5" s="252" t="s">
        <v>10</v>
      </c>
      <c r="J5" s="252" t="s">
        <v>9</v>
      </c>
      <c r="K5" s="252" t="s">
        <v>10</v>
      </c>
      <c r="L5" s="252" t="s">
        <v>9</v>
      </c>
      <c r="M5" s="252" t="s">
        <v>10</v>
      </c>
      <c r="N5" s="168" t="s">
        <v>9</v>
      </c>
      <c r="O5" s="252" t="s">
        <v>10</v>
      </c>
      <c r="P5" s="252" t="s">
        <v>9</v>
      </c>
      <c r="Q5" s="252" t="s">
        <v>10</v>
      </c>
      <c r="R5" s="168" t="s">
        <v>9</v>
      </c>
      <c r="S5" s="252" t="s">
        <v>10</v>
      </c>
      <c r="T5" s="108"/>
      <c r="AI5" s="108"/>
    </row>
    <row r="6" spans="1:35" s="28" customFormat="1" ht="12.75" x14ac:dyDescent="0.2">
      <c r="A6" s="287" t="s">
        <v>51</v>
      </c>
      <c r="B6" s="169">
        <v>2011</v>
      </c>
      <c r="C6" s="117">
        <v>138534</v>
      </c>
      <c r="D6" s="117">
        <v>46086</v>
      </c>
      <c r="E6" s="118">
        <v>33.299999999999997</v>
      </c>
      <c r="F6" s="117">
        <v>45121</v>
      </c>
      <c r="G6" s="118">
        <v>32.6</v>
      </c>
      <c r="H6" s="117">
        <v>510</v>
      </c>
      <c r="I6" s="118">
        <v>0.4</v>
      </c>
      <c r="J6" s="117">
        <v>14820</v>
      </c>
      <c r="K6" s="118">
        <v>10.7</v>
      </c>
      <c r="L6" s="117">
        <v>11021</v>
      </c>
      <c r="M6" s="118">
        <v>8</v>
      </c>
      <c r="N6" s="117">
        <v>16225</v>
      </c>
      <c r="O6" s="118">
        <v>11.7</v>
      </c>
      <c r="P6" s="117">
        <v>2192</v>
      </c>
      <c r="Q6" s="118">
        <v>1.6</v>
      </c>
      <c r="R6" s="117">
        <v>2559</v>
      </c>
      <c r="S6" s="253">
        <v>1.8</v>
      </c>
    </row>
    <row r="7" spans="1:35" x14ac:dyDescent="0.25">
      <c r="A7" s="288"/>
      <c r="B7" s="169">
        <v>2001</v>
      </c>
      <c r="C7" s="117">
        <v>130780</v>
      </c>
      <c r="D7" s="117">
        <v>37020</v>
      </c>
      <c r="E7" s="118">
        <v>28.3</v>
      </c>
      <c r="F7" s="117">
        <v>50183</v>
      </c>
      <c r="G7" s="118">
        <v>38.4</v>
      </c>
      <c r="H7" s="117">
        <v>511</v>
      </c>
      <c r="I7" s="118">
        <v>0.4</v>
      </c>
      <c r="J7" s="117">
        <v>22228</v>
      </c>
      <c r="K7" s="118">
        <v>17</v>
      </c>
      <c r="L7" s="117">
        <v>5929</v>
      </c>
      <c r="M7" s="118">
        <v>4.5</v>
      </c>
      <c r="N7" s="117">
        <v>9542</v>
      </c>
      <c r="O7" s="118">
        <v>7.3</v>
      </c>
      <c r="P7" s="117">
        <v>1815</v>
      </c>
      <c r="Q7" s="118">
        <v>1.4</v>
      </c>
      <c r="R7" s="117">
        <v>3552</v>
      </c>
      <c r="S7" s="253">
        <v>2.7</v>
      </c>
    </row>
    <row r="8" spans="1:35" x14ac:dyDescent="0.25">
      <c r="A8" s="289"/>
      <c r="B8" s="169" t="s">
        <v>12</v>
      </c>
      <c r="C8" s="117">
        <f>SUM(C6-C7)</f>
        <v>7754</v>
      </c>
      <c r="D8" s="117">
        <f t="shared" ref="D8:S8" si="0">SUM(D6-D7)</f>
        <v>9066</v>
      </c>
      <c r="E8" s="118">
        <f t="shared" si="0"/>
        <v>4.9999999999999964</v>
      </c>
      <c r="F8" s="117">
        <f t="shared" si="0"/>
        <v>-5062</v>
      </c>
      <c r="G8" s="118">
        <f t="shared" si="0"/>
        <v>-5.7999999999999972</v>
      </c>
      <c r="H8" s="117">
        <f t="shared" si="0"/>
        <v>-1</v>
      </c>
      <c r="I8" s="118">
        <f t="shared" si="0"/>
        <v>0</v>
      </c>
      <c r="J8" s="117">
        <f t="shared" si="0"/>
        <v>-7408</v>
      </c>
      <c r="K8" s="118">
        <f t="shared" si="0"/>
        <v>-6.3000000000000007</v>
      </c>
      <c r="L8" s="117">
        <f t="shared" si="0"/>
        <v>5092</v>
      </c>
      <c r="M8" s="118">
        <f t="shared" si="0"/>
        <v>3.5</v>
      </c>
      <c r="N8" s="117">
        <f t="shared" si="0"/>
        <v>6683</v>
      </c>
      <c r="O8" s="118">
        <f t="shared" si="0"/>
        <v>4.3999999999999995</v>
      </c>
      <c r="P8" s="117">
        <f t="shared" si="0"/>
        <v>377</v>
      </c>
      <c r="Q8" s="118">
        <f t="shared" si="0"/>
        <v>0.20000000000000018</v>
      </c>
      <c r="R8" s="117">
        <f t="shared" si="0"/>
        <v>-993</v>
      </c>
      <c r="S8" s="253">
        <f t="shared" si="0"/>
        <v>-0.90000000000000013</v>
      </c>
    </row>
    <row r="9" spans="1:35" s="28" customFormat="1" ht="12.75" x14ac:dyDescent="0.2">
      <c r="A9" s="287" t="s">
        <v>70</v>
      </c>
      <c r="B9" s="176">
        <v>2011</v>
      </c>
      <c r="C9" s="117">
        <v>1129935</v>
      </c>
      <c r="D9" s="117">
        <v>323084</v>
      </c>
      <c r="E9" s="118">
        <v>28.6</v>
      </c>
      <c r="F9" s="117">
        <v>375511</v>
      </c>
      <c r="G9" s="118">
        <v>33.200000000000003</v>
      </c>
      <c r="H9" s="117">
        <v>4098</v>
      </c>
      <c r="I9" s="118">
        <v>0.4</v>
      </c>
      <c r="J9" s="117">
        <v>167593</v>
      </c>
      <c r="K9" s="118">
        <v>14.8</v>
      </c>
      <c r="L9" s="117">
        <v>91913</v>
      </c>
      <c r="M9" s="118">
        <v>8.1</v>
      </c>
      <c r="N9" s="117">
        <v>139624</v>
      </c>
      <c r="O9" s="118">
        <v>12.4</v>
      </c>
      <c r="P9" s="117">
        <v>14802</v>
      </c>
      <c r="Q9" s="118">
        <v>1.3</v>
      </c>
      <c r="R9" s="117">
        <v>13310</v>
      </c>
      <c r="S9" s="118">
        <v>1.2</v>
      </c>
      <c r="T9" s="108"/>
      <c r="AI9" s="108"/>
    </row>
    <row r="10" spans="1:35" s="28" customFormat="1" ht="12.75" x14ac:dyDescent="0.2">
      <c r="A10" s="288"/>
      <c r="B10" s="176">
        <v>2001</v>
      </c>
      <c r="C10" s="117">
        <v>1066292</v>
      </c>
      <c r="D10" s="117">
        <v>269503</v>
      </c>
      <c r="E10" s="118">
        <v>25.27</v>
      </c>
      <c r="F10" s="117">
        <v>404327</v>
      </c>
      <c r="G10" s="118">
        <v>37.92</v>
      </c>
      <c r="H10" s="117">
        <v>4577</v>
      </c>
      <c r="I10" s="118">
        <v>0.43</v>
      </c>
      <c r="J10" s="117">
        <v>238583</v>
      </c>
      <c r="K10" s="118">
        <v>22.38</v>
      </c>
      <c r="L10" s="117">
        <v>56140</v>
      </c>
      <c r="M10" s="118">
        <v>5.26</v>
      </c>
      <c r="N10" s="117">
        <v>66991</v>
      </c>
      <c r="O10" s="118">
        <v>6.28</v>
      </c>
      <c r="P10" s="254">
        <v>9996</v>
      </c>
      <c r="Q10" s="255">
        <v>0.9</v>
      </c>
      <c r="R10" s="256">
        <v>16175</v>
      </c>
      <c r="S10" s="255">
        <v>1.5</v>
      </c>
      <c r="T10" s="108"/>
      <c r="AI10" s="108"/>
    </row>
    <row r="11" spans="1:35" s="28" customFormat="1" ht="12.75" x14ac:dyDescent="0.2">
      <c r="A11" s="289"/>
      <c r="B11" s="176" t="s">
        <v>12</v>
      </c>
      <c r="C11" s="256">
        <f>SUM(C9-C10)</f>
        <v>63643</v>
      </c>
      <c r="D11" s="254">
        <f t="shared" ref="D11:O11" si="1">SUM(D9-D10)</f>
        <v>53581</v>
      </c>
      <c r="E11" s="255">
        <f t="shared" si="1"/>
        <v>3.3300000000000018</v>
      </c>
      <c r="F11" s="254">
        <f t="shared" si="1"/>
        <v>-28816</v>
      </c>
      <c r="G11" s="255">
        <f t="shared" si="1"/>
        <v>-4.7199999999999989</v>
      </c>
      <c r="H11" s="254">
        <f t="shared" si="1"/>
        <v>-479</v>
      </c>
      <c r="I11" s="255">
        <f t="shared" si="1"/>
        <v>-2.9999999999999971E-2</v>
      </c>
      <c r="J11" s="254">
        <f t="shared" si="1"/>
        <v>-70990</v>
      </c>
      <c r="K11" s="255">
        <f t="shared" si="1"/>
        <v>-7.5799999999999983</v>
      </c>
      <c r="L11" s="254">
        <f t="shared" si="1"/>
        <v>35773</v>
      </c>
      <c r="M11" s="255">
        <f t="shared" si="1"/>
        <v>2.84</v>
      </c>
      <c r="N11" s="256">
        <f t="shared" si="1"/>
        <v>72633</v>
      </c>
      <c r="O11" s="255">
        <f t="shared" si="1"/>
        <v>6.12</v>
      </c>
      <c r="P11" s="254">
        <f>SUM(P9-P10)</f>
        <v>4806</v>
      </c>
      <c r="Q11" s="255">
        <f t="shared" ref="Q11:S11" si="2">SUM(Q9-Q10)</f>
        <v>0.4</v>
      </c>
      <c r="R11" s="256">
        <f t="shared" si="2"/>
        <v>-2865</v>
      </c>
      <c r="S11" s="255">
        <f t="shared" si="2"/>
        <v>-0.30000000000000004</v>
      </c>
      <c r="T11" s="108"/>
      <c r="AI11" s="108"/>
    </row>
    <row r="12" spans="1:35" s="28" customFormat="1" ht="12.75" x14ac:dyDescent="0.2">
      <c r="A12" s="287" t="s">
        <v>69</v>
      </c>
      <c r="B12" s="176">
        <v>2011</v>
      </c>
      <c r="C12" s="117">
        <v>22063368</v>
      </c>
      <c r="D12" s="117">
        <v>6745584</v>
      </c>
      <c r="E12" s="118">
        <v>30.6</v>
      </c>
      <c r="F12" s="117">
        <v>7229440</v>
      </c>
      <c r="G12" s="118">
        <v>32.799999999999997</v>
      </c>
      <c r="H12" s="117">
        <v>173760</v>
      </c>
      <c r="I12" s="118">
        <v>0.8</v>
      </c>
      <c r="J12" s="117">
        <v>2079778</v>
      </c>
      <c r="K12" s="118">
        <v>9.4</v>
      </c>
      <c r="L12" s="117">
        <v>1823772</v>
      </c>
      <c r="M12" s="118">
        <v>8.3000000000000007</v>
      </c>
      <c r="N12" s="117">
        <v>3401675</v>
      </c>
      <c r="O12" s="118">
        <v>15.4</v>
      </c>
      <c r="P12" s="117">
        <v>314249</v>
      </c>
      <c r="Q12" s="118">
        <v>1.4</v>
      </c>
      <c r="R12" s="117">
        <v>295110</v>
      </c>
      <c r="S12" s="118">
        <v>1.3</v>
      </c>
      <c r="T12" s="108"/>
      <c r="AI12" s="108"/>
    </row>
    <row r="13" spans="1:35" s="28" customFormat="1" ht="12.75" x14ac:dyDescent="0.2">
      <c r="A13" s="288"/>
      <c r="B13" s="176">
        <v>2001</v>
      </c>
      <c r="C13" s="117">
        <v>20451427</v>
      </c>
      <c r="D13" s="117">
        <v>5969670</v>
      </c>
      <c r="E13" s="118">
        <v>29.19</v>
      </c>
      <c r="F13" s="117">
        <v>7950759</v>
      </c>
      <c r="G13" s="118">
        <v>38.880000000000003</v>
      </c>
      <c r="H13" s="117">
        <v>133693</v>
      </c>
      <c r="I13" s="118">
        <v>0.65</v>
      </c>
      <c r="J13" s="117">
        <v>2702482</v>
      </c>
      <c r="K13" s="118">
        <v>13.21</v>
      </c>
      <c r="L13" s="117">
        <v>1238246</v>
      </c>
      <c r="M13" s="118">
        <v>6.05</v>
      </c>
      <c r="N13" s="117">
        <v>1798864</v>
      </c>
      <c r="O13" s="118">
        <v>8.8000000000000007</v>
      </c>
      <c r="P13" s="254">
        <v>238606</v>
      </c>
      <c r="Q13" s="255">
        <f>SUM(P13/C13*100)</f>
        <v>1.1666960941160731</v>
      </c>
      <c r="R13" s="256">
        <v>419107</v>
      </c>
      <c r="S13" s="255">
        <f>SUM(R13/C13*100)</f>
        <v>2.0492799842279954</v>
      </c>
      <c r="T13" s="108"/>
      <c r="AI13" s="108"/>
    </row>
    <row r="14" spans="1:35" s="28" customFormat="1" ht="12.75" x14ac:dyDescent="0.2">
      <c r="A14" s="289"/>
      <c r="B14" s="176" t="s">
        <v>12</v>
      </c>
      <c r="C14" s="256">
        <f>SUM(C12-C13)</f>
        <v>1611941</v>
      </c>
      <c r="D14" s="254">
        <f t="shared" ref="D14:O14" si="3">SUM(D12-D13)</f>
        <v>775914</v>
      </c>
      <c r="E14" s="255">
        <f t="shared" si="3"/>
        <v>1.4100000000000001</v>
      </c>
      <c r="F14" s="254">
        <f t="shared" si="3"/>
        <v>-721319</v>
      </c>
      <c r="G14" s="255">
        <f t="shared" si="3"/>
        <v>-6.0800000000000054</v>
      </c>
      <c r="H14" s="254">
        <f t="shared" si="3"/>
        <v>40067</v>
      </c>
      <c r="I14" s="255">
        <f t="shared" si="3"/>
        <v>0.15000000000000002</v>
      </c>
      <c r="J14" s="254">
        <f t="shared" si="3"/>
        <v>-622704</v>
      </c>
      <c r="K14" s="255">
        <f t="shared" si="3"/>
        <v>-3.8100000000000005</v>
      </c>
      <c r="L14" s="254">
        <f t="shared" si="3"/>
        <v>585526</v>
      </c>
      <c r="M14" s="255">
        <f t="shared" si="3"/>
        <v>2.2500000000000009</v>
      </c>
      <c r="N14" s="256">
        <f t="shared" si="3"/>
        <v>1602811</v>
      </c>
      <c r="O14" s="255">
        <f t="shared" si="3"/>
        <v>6.6</v>
      </c>
      <c r="P14" s="257">
        <f>SUM(P12-P13)</f>
        <v>75643</v>
      </c>
      <c r="Q14" s="255">
        <f t="shared" ref="Q14:S14" si="4">SUM(Q12-Q13)</f>
        <v>0.2333039058839268</v>
      </c>
      <c r="R14" s="256">
        <f t="shared" si="4"/>
        <v>-123997</v>
      </c>
      <c r="S14" s="255">
        <f t="shared" si="4"/>
        <v>-0.74927998422799535</v>
      </c>
      <c r="T14" s="108"/>
      <c r="AI14" s="108"/>
    </row>
    <row r="15" spans="1:35" x14ac:dyDescent="0.25">
      <c r="W15" s="109"/>
      <c r="Z15" s="74"/>
    </row>
    <row r="16" spans="1:35" x14ac:dyDescent="0.25">
      <c r="A16" s="19" t="s">
        <v>241</v>
      </c>
    </row>
  </sheetData>
  <mergeCells count="12">
    <mergeCell ref="A12:A14"/>
    <mergeCell ref="A9:A11"/>
    <mergeCell ref="A6:A8"/>
    <mergeCell ref="P4:Q4"/>
    <mergeCell ref="R4:S4"/>
    <mergeCell ref="D4:E4"/>
    <mergeCell ref="F4:G4"/>
    <mergeCell ref="H4:I4"/>
    <mergeCell ref="J4:K4"/>
    <mergeCell ref="L4:M4"/>
    <mergeCell ref="N4:O4"/>
    <mergeCell ref="A4:B5"/>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Q22"/>
  <sheetViews>
    <sheetView workbookViewId="0"/>
  </sheetViews>
  <sheetFormatPr defaultRowHeight="15" x14ac:dyDescent="0.25"/>
  <cols>
    <col min="1" max="1" width="17.7109375" customWidth="1"/>
    <col min="3" max="3" width="10.42578125" customWidth="1"/>
    <col min="14" max="14" width="13.85546875" customWidth="1"/>
    <col min="17" max="17" width="16.7109375" bestFit="1" customWidth="1"/>
  </cols>
  <sheetData>
    <row r="1" spans="1:17" s="106" customFormat="1" ht="18.75" x14ac:dyDescent="0.25">
      <c r="A1" s="151" t="s">
        <v>358</v>
      </c>
      <c r="B1" s="105"/>
      <c r="C1" s="105"/>
      <c r="D1" s="107"/>
      <c r="E1" s="107"/>
      <c r="F1" s="107"/>
      <c r="G1" s="107"/>
      <c r="H1" s="107"/>
      <c r="I1" s="107"/>
      <c r="J1" s="107"/>
      <c r="K1" s="107"/>
      <c r="L1" s="107"/>
      <c r="M1" s="107"/>
      <c r="N1" s="107"/>
      <c r="O1" s="107"/>
    </row>
    <row r="2" spans="1:17" s="106" customFormat="1" ht="15.75" x14ac:dyDescent="0.25">
      <c r="A2" s="105" t="s">
        <v>16</v>
      </c>
      <c r="B2" s="105"/>
      <c r="C2" s="105"/>
      <c r="D2" s="107"/>
      <c r="E2" s="107"/>
      <c r="F2" s="107"/>
      <c r="G2" s="107"/>
      <c r="H2" s="107"/>
      <c r="I2" s="107"/>
      <c r="J2" s="107"/>
      <c r="K2" s="107"/>
      <c r="L2" s="107"/>
      <c r="M2" s="107"/>
      <c r="N2" s="107"/>
      <c r="O2" s="107"/>
    </row>
    <row r="3" spans="1:17" s="106" customFormat="1" ht="15.75" x14ac:dyDescent="0.25">
      <c r="A3" s="105" t="s">
        <v>161</v>
      </c>
      <c r="B3" s="113"/>
      <c r="C3" s="105"/>
      <c r="D3" s="107"/>
      <c r="E3" s="107"/>
      <c r="F3" s="107"/>
      <c r="G3" s="107"/>
      <c r="H3" s="107"/>
      <c r="I3" s="107"/>
      <c r="J3" s="107"/>
      <c r="K3" s="107"/>
      <c r="L3" s="107"/>
      <c r="M3" s="107"/>
      <c r="N3" s="107"/>
      <c r="O3" s="107"/>
    </row>
    <row r="4" spans="1:17" s="28" customFormat="1" ht="45" customHeight="1" x14ac:dyDescent="0.2">
      <c r="A4" s="375"/>
      <c r="B4" s="376"/>
      <c r="C4" s="154" t="s">
        <v>71</v>
      </c>
      <c r="D4" s="354" t="s">
        <v>162</v>
      </c>
      <c r="E4" s="355"/>
      <c r="F4" s="379" t="s">
        <v>163</v>
      </c>
      <c r="G4" s="380"/>
      <c r="H4" s="379" t="s">
        <v>164</v>
      </c>
      <c r="I4" s="380"/>
      <c r="J4" s="379" t="s">
        <v>165</v>
      </c>
      <c r="K4" s="380"/>
      <c r="L4" s="379" t="s">
        <v>166</v>
      </c>
      <c r="M4" s="380"/>
      <c r="N4" s="155" t="s">
        <v>167</v>
      </c>
    </row>
    <row r="5" spans="1:17" s="28" customFormat="1" ht="12.75" x14ac:dyDescent="0.2">
      <c r="A5" s="377"/>
      <c r="B5" s="378"/>
      <c r="C5" s="154" t="s">
        <v>9</v>
      </c>
      <c r="D5" s="154" t="s">
        <v>9</v>
      </c>
      <c r="E5" s="167" t="s">
        <v>10</v>
      </c>
      <c r="F5" s="167" t="s">
        <v>9</v>
      </c>
      <c r="G5" s="167" t="s">
        <v>10</v>
      </c>
      <c r="H5" s="167" t="s">
        <v>9</v>
      </c>
      <c r="I5" s="167" t="s">
        <v>10</v>
      </c>
      <c r="J5" s="167" t="s">
        <v>9</v>
      </c>
      <c r="K5" s="167" t="s">
        <v>10</v>
      </c>
      <c r="L5" s="167" t="s">
        <v>9</v>
      </c>
      <c r="M5" s="167" t="s">
        <v>10</v>
      </c>
      <c r="N5" s="167" t="s">
        <v>9</v>
      </c>
    </row>
    <row r="6" spans="1:17" s="28" customFormat="1" ht="12.75" x14ac:dyDescent="0.2">
      <c r="A6" s="318" t="s">
        <v>51</v>
      </c>
      <c r="B6" s="169">
        <v>2011</v>
      </c>
      <c r="C6" s="161">
        <v>138534</v>
      </c>
      <c r="D6" s="161">
        <v>30543</v>
      </c>
      <c r="E6" s="162">
        <v>22</v>
      </c>
      <c r="F6" s="161">
        <v>60875</v>
      </c>
      <c r="G6" s="162">
        <v>43.9</v>
      </c>
      <c r="H6" s="161">
        <v>36916</v>
      </c>
      <c r="I6" s="162">
        <v>26.6</v>
      </c>
      <c r="J6" s="161">
        <v>7671</v>
      </c>
      <c r="K6" s="162">
        <v>5.5</v>
      </c>
      <c r="L6" s="161">
        <v>2529</v>
      </c>
      <c r="M6" s="162">
        <v>1.8</v>
      </c>
      <c r="N6" s="161">
        <v>168974</v>
      </c>
      <c r="P6" s="26"/>
      <c r="Q6" s="27"/>
    </row>
    <row r="7" spans="1:17" s="79" customFormat="1" x14ac:dyDescent="0.25">
      <c r="A7" s="359"/>
      <c r="B7" s="169">
        <v>2001</v>
      </c>
      <c r="C7" s="161">
        <v>130780</v>
      </c>
      <c r="D7" s="161">
        <v>33703</v>
      </c>
      <c r="E7" s="162">
        <v>25.8</v>
      </c>
      <c r="F7" s="161">
        <v>60275</v>
      </c>
      <c r="G7" s="162">
        <v>46.1</v>
      </c>
      <c r="H7" s="161">
        <v>30339</v>
      </c>
      <c r="I7" s="162">
        <v>23.2</v>
      </c>
      <c r="J7" s="161">
        <v>5084</v>
      </c>
      <c r="K7" s="162">
        <v>3.9</v>
      </c>
      <c r="L7" s="161">
        <v>1379</v>
      </c>
      <c r="M7" s="162">
        <v>1.1000000000000001</v>
      </c>
      <c r="N7" s="161">
        <v>142329</v>
      </c>
      <c r="Q7" s="112"/>
    </row>
    <row r="8" spans="1:17" s="79" customFormat="1" x14ac:dyDescent="0.25">
      <c r="A8" s="360"/>
      <c r="B8" s="169" t="s">
        <v>12</v>
      </c>
      <c r="C8" s="156">
        <f>SUM(C6-C7)</f>
        <v>7754</v>
      </c>
      <c r="D8" s="156">
        <f t="shared" ref="D8:N8" si="0">SUM(D6-D7)</f>
        <v>-3160</v>
      </c>
      <c r="E8" s="157">
        <f t="shared" si="0"/>
        <v>-3.8000000000000007</v>
      </c>
      <c r="F8" s="156">
        <f t="shared" si="0"/>
        <v>600</v>
      </c>
      <c r="G8" s="157">
        <f t="shared" si="0"/>
        <v>-2.2000000000000028</v>
      </c>
      <c r="H8" s="156">
        <f t="shared" si="0"/>
        <v>6577</v>
      </c>
      <c r="I8" s="157">
        <f t="shared" si="0"/>
        <v>3.4000000000000021</v>
      </c>
      <c r="J8" s="156">
        <f t="shared" si="0"/>
        <v>2587</v>
      </c>
      <c r="K8" s="157">
        <f t="shared" si="0"/>
        <v>1.6</v>
      </c>
      <c r="L8" s="156">
        <f t="shared" si="0"/>
        <v>1150</v>
      </c>
      <c r="M8" s="157">
        <f t="shared" si="0"/>
        <v>0.7</v>
      </c>
      <c r="N8" s="156">
        <f t="shared" si="0"/>
        <v>26645</v>
      </c>
      <c r="O8" s="114"/>
      <c r="P8" s="80"/>
      <c r="Q8" s="112"/>
    </row>
    <row r="9" spans="1:17" s="28" customFormat="1" ht="12.75" x14ac:dyDescent="0.2">
      <c r="A9" s="318" t="s">
        <v>70</v>
      </c>
      <c r="B9" s="176">
        <v>2011</v>
      </c>
      <c r="C9" s="156">
        <v>1129935</v>
      </c>
      <c r="D9" s="156">
        <v>355929</v>
      </c>
      <c r="E9" s="157">
        <v>31.5</v>
      </c>
      <c r="F9" s="156">
        <v>476508</v>
      </c>
      <c r="G9" s="157">
        <v>42.2</v>
      </c>
      <c r="H9" s="156">
        <v>238160</v>
      </c>
      <c r="I9" s="157">
        <v>21.1</v>
      </c>
      <c r="J9" s="156">
        <v>46036</v>
      </c>
      <c r="K9" s="157">
        <v>4.0999999999999996</v>
      </c>
      <c r="L9" s="156">
        <v>13302</v>
      </c>
      <c r="M9" s="157">
        <v>1.2</v>
      </c>
      <c r="N9" s="156">
        <v>1150133</v>
      </c>
    </row>
    <row r="10" spans="1:17" s="28" customFormat="1" ht="12.75" x14ac:dyDescent="0.2">
      <c r="A10" s="359"/>
      <c r="B10" s="176">
        <v>2001</v>
      </c>
      <c r="C10" s="156">
        <v>1066292</v>
      </c>
      <c r="D10" s="156">
        <v>383219</v>
      </c>
      <c r="E10" s="157">
        <v>35.94</v>
      </c>
      <c r="F10" s="156">
        <v>459288</v>
      </c>
      <c r="G10" s="157">
        <v>43.07</v>
      </c>
      <c r="H10" s="156">
        <v>186519</v>
      </c>
      <c r="I10" s="157">
        <v>17.489999999999998</v>
      </c>
      <c r="J10" s="156">
        <v>29469</v>
      </c>
      <c r="K10" s="157">
        <v>2.76</v>
      </c>
      <c r="L10" s="156">
        <v>7797</v>
      </c>
      <c r="M10" s="157">
        <v>0.73</v>
      </c>
      <c r="N10" s="156">
        <v>955305</v>
      </c>
    </row>
    <row r="11" spans="1:17" s="28" customFormat="1" ht="12.75" x14ac:dyDescent="0.2">
      <c r="A11" s="360"/>
      <c r="B11" s="176" t="s">
        <v>12</v>
      </c>
      <c r="C11" s="158">
        <f t="shared" ref="C11:D11" si="1">SUM(C9-C10)</f>
        <v>63643</v>
      </c>
      <c r="D11" s="158">
        <f t="shared" si="1"/>
        <v>-27290</v>
      </c>
      <c r="E11" s="159">
        <v>-4.4399999999999977</v>
      </c>
      <c r="F11" s="160">
        <v>17220</v>
      </c>
      <c r="G11" s="159">
        <v>-0.86999999999999744</v>
      </c>
      <c r="H11" s="160">
        <v>51641</v>
      </c>
      <c r="I11" s="159">
        <v>3.610000000000003</v>
      </c>
      <c r="J11" s="160">
        <v>16567</v>
      </c>
      <c r="K11" s="159">
        <v>1.3399999999999999</v>
      </c>
      <c r="L11" s="160">
        <v>5505</v>
      </c>
      <c r="M11" s="159">
        <v>0.47</v>
      </c>
      <c r="N11" s="160">
        <v>194828</v>
      </c>
      <c r="P11" s="26"/>
    </row>
    <row r="12" spans="1:17" s="28" customFormat="1" ht="12.75" x14ac:dyDescent="0.2">
      <c r="A12" s="318" t="s">
        <v>69</v>
      </c>
      <c r="B12" s="176">
        <v>2011</v>
      </c>
      <c r="C12" s="156">
        <v>22063368</v>
      </c>
      <c r="D12" s="156">
        <v>5691251</v>
      </c>
      <c r="E12" s="157">
        <v>25.8</v>
      </c>
      <c r="F12" s="156">
        <v>9301776</v>
      </c>
      <c r="G12" s="157">
        <v>42.2</v>
      </c>
      <c r="H12" s="156">
        <v>5441593</v>
      </c>
      <c r="I12" s="157">
        <v>24.7</v>
      </c>
      <c r="J12" s="156">
        <v>1203865</v>
      </c>
      <c r="K12" s="157">
        <v>5.5</v>
      </c>
      <c r="L12" s="156">
        <v>424883</v>
      </c>
      <c r="M12" s="157">
        <v>1.9</v>
      </c>
      <c r="N12" s="156">
        <v>25696833</v>
      </c>
    </row>
    <row r="13" spans="1:17" s="28" customFormat="1" ht="12.75" x14ac:dyDescent="0.2">
      <c r="A13" s="359"/>
      <c r="B13" s="176">
        <v>2001</v>
      </c>
      <c r="C13" s="156">
        <v>20451427</v>
      </c>
      <c r="D13" s="156">
        <v>5488386</v>
      </c>
      <c r="E13" s="157">
        <v>26.84</v>
      </c>
      <c r="F13" s="156">
        <v>8935718</v>
      </c>
      <c r="G13" s="157">
        <v>43.69</v>
      </c>
      <c r="H13" s="156">
        <v>4818581</v>
      </c>
      <c r="I13" s="157">
        <v>23.56</v>
      </c>
      <c r="J13" s="156">
        <v>924289</v>
      </c>
      <c r="K13" s="157">
        <v>4.5199999999999996</v>
      </c>
      <c r="L13" s="156">
        <v>284453</v>
      </c>
      <c r="M13" s="157">
        <v>1.39</v>
      </c>
      <c r="N13" s="156">
        <v>22607629</v>
      </c>
    </row>
    <row r="14" spans="1:17" s="28" customFormat="1" ht="12.75" x14ac:dyDescent="0.2">
      <c r="A14" s="360"/>
      <c r="B14" s="176" t="s">
        <v>12</v>
      </c>
      <c r="C14" s="158">
        <f>SUM(C12-C13)</f>
        <v>1611941</v>
      </c>
      <c r="D14" s="158">
        <f t="shared" ref="D14" si="2">SUM(D12-D13)</f>
        <v>202865</v>
      </c>
      <c r="E14" s="159">
        <v>-1.0399999999999991</v>
      </c>
      <c r="F14" s="160">
        <v>366058</v>
      </c>
      <c r="G14" s="159">
        <v>-1.4899999999999949</v>
      </c>
      <c r="H14" s="160">
        <v>623012</v>
      </c>
      <c r="I14" s="159">
        <v>1.1400000000000006</v>
      </c>
      <c r="J14" s="160">
        <v>279576</v>
      </c>
      <c r="K14" s="159">
        <v>0.98000000000000043</v>
      </c>
      <c r="L14" s="160">
        <v>140430</v>
      </c>
      <c r="M14" s="159">
        <v>0.51</v>
      </c>
      <c r="N14" s="160">
        <v>3089204</v>
      </c>
      <c r="P14" s="27"/>
    </row>
    <row r="15" spans="1:17" x14ac:dyDescent="0.25">
      <c r="C15" s="115"/>
      <c r="D15" s="116"/>
      <c r="E15" s="92"/>
      <c r="F15" s="92"/>
      <c r="G15" s="92"/>
      <c r="H15" s="92"/>
      <c r="I15" s="92"/>
      <c r="J15" s="92"/>
      <c r="K15" s="92"/>
      <c r="L15" s="92"/>
      <c r="M15" s="92"/>
      <c r="N15" s="92"/>
      <c r="O15" s="60"/>
    </row>
    <row r="16" spans="1:17" x14ac:dyDescent="0.25">
      <c r="A16" s="19" t="s">
        <v>242</v>
      </c>
    </row>
    <row r="19" spans="9:9" x14ac:dyDescent="0.25">
      <c r="I19" s="102"/>
    </row>
    <row r="20" spans="9:9" x14ac:dyDescent="0.25">
      <c r="I20" s="102"/>
    </row>
    <row r="22" spans="9:9" x14ac:dyDescent="0.25">
      <c r="I22" s="102"/>
    </row>
  </sheetData>
  <mergeCells count="9">
    <mergeCell ref="J4:K4"/>
    <mergeCell ref="L4:M4"/>
    <mergeCell ref="A12:A14"/>
    <mergeCell ref="A9:A11"/>
    <mergeCell ref="A6:A8"/>
    <mergeCell ref="D4:E4"/>
    <mergeCell ref="F4:G4"/>
    <mergeCell ref="H4:I4"/>
    <mergeCell ref="A4:B5"/>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17"/>
  <sheetViews>
    <sheetView workbookViewId="0">
      <selection activeCell="G25" sqref="G25"/>
    </sheetView>
  </sheetViews>
  <sheetFormatPr defaultRowHeight="15" x14ac:dyDescent="0.25"/>
  <cols>
    <col min="1" max="1" width="15.42578125" customWidth="1"/>
    <col min="3" max="3" width="10" customWidth="1"/>
    <col min="6" max="6" width="9.85546875" bestFit="1" customWidth="1"/>
    <col min="10" max="10" width="12" customWidth="1"/>
    <col min="11" max="11" width="14.42578125" customWidth="1"/>
    <col min="18" max="18" width="11.28515625" customWidth="1"/>
  </cols>
  <sheetData>
    <row r="1" spans="1:11" ht="18.75" x14ac:dyDescent="0.3">
      <c r="A1" s="148" t="s">
        <v>250</v>
      </c>
    </row>
    <row r="3" spans="1:11" ht="15.75" x14ac:dyDescent="0.25">
      <c r="A3" s="106" t="s">
        <v>151</v>
      </c>
    </row>
    <row r="4" spans="1:11" ht="51.75" customHeight="1" x14ac:dyDescent="0.25">
      <c r="A4" s="293"/>
      <c r="B4" s="294"/>
      <c r="C4" s="207" t="s">
        <v>72</v>
      </c>
      <c r="D4" s="286" t="s">
        <v>168</v>
      </c>
      <c r="E4" s="286"/>
      <c r="F4" s="286" t="s">
        <v>169</v>
      </c>
      <c r="G4" s="286"/>
      <c r="H4" s="286" t="s">
        <v>170</v>
      </c>
      <c r="I4" s="286"/>
      <c r="J4" s="207" t="s">
        <v>171</v>
      </c>
      <c r="K4" s="207" t="s">
        <v>172</v>
      </c>
    </row>
    <row r="5" spans="1:11" x14ac:dyDescent="0.25">
      <c r="A5" s="295"/>
      <c r="B5" s="296"/>
      <c r="C5" s="175" t="s">
        <v>9</v>
      </c>
      <c r="D5" s="175" t="s">
        <v>9</v>
      </c>
      <c r="E5" s="175" t="s">
        <v>10</v>
      </c>
      <c r="F5" s="175" t="s">
        <v>9</v>
      </c>
      <c r="G5" s="175" t="s">
        <v>10</v>
      </c>
      <c r="H5" s="175" t="s">
        <v>9</v>
      </c>
      <c r="I5" s="175" t="s">
        <v>10</v>
      </c>
      <c r="J5" s="175" t="s">
        <v>173</v>
      </c>
      <c r="K5" s="175" t="s">
        <v>173</v>
      </c>
    </row>
    <row r="6" spans="1:11" x14ac:dyDescent="0.25">
      <c r="A6" s="318" t="s">
        <v>51</v>
      </c>
      <c r="B6" s="169">
        <v>2011</v>
      </c>
      <c r="C6" s="117">
        <v>138534</v>
      </c>
      <c r="D6" s="117">
        <v>1858</v>
      </c>
      <c r="E6" s="118">
        <v>1.3</v>
      </c>
      <c r="F6" s="117">
        <v>136676</v>
      </c>
      <c r="G6" s="118">
        <v>98.7</v>
      </c>
      <c r="H6" s="117">
        <v>5004</v>
      </c>
      <c r="I6" s="118">
        <v>3.6</v>
      </c>
      <c r="J6" s="119">
        <v>2.2000000000000002</v>
      </c>
      <c r="K6" s="119">
        <v>5.6</v>
      </c>
    </row>
    <row r="7" spans="1:11" x14ac:dyDescent="0.25">
      <c r="A7" s="359"/>
      <c r="B7" s="169">
        <v>2001</v>
      </c>
      <c r="C7" s="117">
        <v>130780</v>
      </c>
      <c r="D7" s="117">
        <v>4470</v>
      </c>
      <c r="E7" s="118">
        <v>3.41</v>
      </c>
      <c r="F7" s="117">
        <v>126310</v>
      </c>
      <c r="G7" s="118">
        <v>96.58</v>
      </c>
      <c r="H7" s="117">
        <v>5126</v>
      </c>
      <c r="I7" s="118">
        <v>3.92</v>
      </c>
      <c r="J7" s="119">
        <v>2.31</v>
      </c>
      <c r="K7" s="119">
        <v>5.45</v>
      </c>
    </row>
    <row r="8" spans="1:11" x14ac:dyDescent="0.25">
      <c r="A8" s="360"/>
      <c r="B8" s="169" t="s">
        <v>12</v>
      </c>
      <c r="C8" s="117">
        <f>SUM(C6-C7)</f>
        <v>7754</v>
      </c>
      <c r="D8" s="117">
        <f t="shared" ref="D8:K8" si="0">SUM(D6-D7)</f>
        <v>-2612</v>
      </c>
      <c r="E8" s="118">
        <f t="shared" si="0"/>
        <v>-2.1100000000000003</v>
      </c>
      <c r="F8" s="117">
        <f t="shared" si="0"/>
        <v>10366</v>
      </c>
      <c r="G8" s="118">
        <f t="shared" si="0"/>
        <v>2.1200000000000045</v>
      </c>
      <c r="H8" s="117">
        <f t="shared" si="0"/>
        <v>-122</v>
      </c>
      <c r="I8" s="118">
        <f t="shared" si="0"/>
        <v>-0.31999999999999984</v>
      </c>
      <c r="J8" s="119">
        <f t="shared" si="0"/>
        <v>-0.10999999999999988</v>
      </c>
      <c r="K8" s="119">
        <f t="shared" si="0"/>
        <v>0.14999999999999947</v>
      </c>
    </row>
    <row r="9" spans="1:11" x14ac:dyDescent="0.25">
      <c r="A9" s="318" t="s">
        <v>70</v>
      </c>
      <c r="B9" s="169">
        <v>2011</v>
      </c>
      <c r="C9" s="117">
        <v>1129935</v>
      </c>
      <c r="D9" s="117">
        <v>13919</v>
      </c>
      <c r="E9" s="118">
        <v>1.2</v>
      </c>
      <c r="F9" s="117">
        <v>1116016</v>
      </c>
      <c r="G9" s="118">
        <v>98.8</v>
      </c>
      <c r="H9" s="117">
        <v>57273</v>
      </c>
      <c r="I9" s="118">
        <v>5.0999999999999996</v>
      </c>
      <c r="J9" s="119">
        <v>2.2999999999999998</v>
      </c>
      <c r="K9" s="119">
        <v>5.3</v>
      </c>
    </row>
    <row r="10" spans="1:11" x14ac:dyDescent="0.25">
      <c r="A10" s="359"/>
      <c r="B10" s="169">
        <v>2001</v>
      </c>
      <c r="C10" s="117">
        <v>1066292</v>
      </c>
      <c r="D10" s="117">
        <v>41994</v>
      </c>
      <c r="E10" s="118">
        <v>3.94</v>
      </c>
      <c r="F10" s="117">
        <v>1024298</v>
      </c>
      <c r="G10" s="118">
        <v>96.06</v>
      </c>
      <c r="H10" s="117">
        <v>54616</v>
      </c>
      <c r="I10" s="118">
        <v>5.12</v>
      </c>
      <c r="J10" s="119">
        <v>2.3199999999999998</v>
      </c>
      <c r="K10" s="119">
        <v>5.19</v>
      </c>
    </row>
    <row r="11" spans="1:11" x14ac:dyDescent="0.25">
      <c r="A11" s="360"/>
      <c r="B11" s="169" t="s">
        <v>12</v>
      </c>
      <c r="C11" s="117">
        <f>SUM(C9-C10)</f>
        <v>63643</v>
      </c>
      <c r="D11" s="117">
        <f t="shared" ref="D11:K11" si="1">SUM(D9-D10)</f>
        <v>-28075</v>
      </c>
      <c r="E11" s="118">
        <f t="shared" si="1"/>
        <v>-2.74</v>
      </c>
      <c r="F11" s="117">
        <f t="shared" si="1"/>
        <v>91718</v>
      </c>
      <c r="G11" s="118">
        <f t="shared" si="1"/>
        <v>2.7399999999999949</v>
      </c>
      <c r="H11" s="117">
        <f t="shared" si="1"/>
        <v>2657</v>
      </c>
      <c r="I11" s="118">
        <f t="shared" si="1"/>
        <v>-2.0000000000000462E-2</v>
      </c>
      <c r="J11" s="119">
        <f t="shared" si="1"/>
        <v>-2.0000000000000018E-2</v>
      </c>
      <c r="K11" s="119">
        <f t="shared" si="1"/>
        <v>0.10999999999999943</v>
      </c>
    </row>
    <row r="12" spans="1:11" x14ac:dyDescent="0.25">
      <c r="A12" s="318" t="s">
        <v>69</v>
      </c>
      <c r="B12" s="169">
        <v>2011</v>
      </c>
      <c r="C12" s="117">
        <v>22063368</v>
      </c>
      <c r="D12" s="117">
        <v>594561</v>
      </c>
      <c r="E12" s="118">
        <v>2.7</v>
      </c>
      <c r="F12" s="117">
        <v>21468807</v>
      </c>
      <c r="G12" s="118">
        <v>97.3</v>
      </c>
      <c r="H12" s="117">
        <v>1928596</v>
      </c>
      <c r="I12" s="118">
        <v>8.6999999999999993</v>
      </c>
      <c r="J12" s="119">
        <v>2.4</v>
      </c>
      <c r="K12" s="119">
        <v>5.4</v>
      </c>
    </row>
    <row r="13" spans="1:11" x14ac:dyDescent="0.25">
      <c r="A13" s="359"/>
      <c r="B13" s="169">
        <v>2001</v>
      </c>
      <c r="C13" s="117">
        <v>20451427</v>
      </c>
      <c r="D13" s="117">
        <v>1744144</v>
      </c>
      <c r="E13" s="118">
        <v>8.5299999999999994</v>
      </c>
      <c r="F13" s="117">
        <v>18707283</v>
      </c>
      <c r="G13" s="118">
        <v>91.48</v>
      </c>
      <c r="H13" s="117">
        <v>1457512</v>
      </c>
      <c r="I13" s="118">
        <v>7.13</v>
      </c>
      <c r="J13" s="119">
        <v>2.36</v>
      </c>
      <c r="K13" s="119">
        <v>5.33</v>
      </c>
    </row>
    <row r="14" spans="1:11" x14ac:dyDescent="0.25">
      <c r="A14" s="360"/>
      <c r="B14" s="169" t="s">
        <v>12</v>
      </c>
      <c r="C14" s="117">
        <f>SUM(C12-C13)</f>
        <v>1611941</v>
      </c>
      <c r="D14" s="117">
        <f t="shared" ref="D14:K14" si="2">SUM(D12-D13)</f>
        <v>-1149583</v>
      </c>
      <c r="E14" s="118">
        <f t="shared" si="2"/>
        <v>-5.8299999999999992</v>
      </c>
      <c r="F14" s="117">
        <f t="shared" si="2"/>
        <v>2761524</v>
      </c>
      <c r="G14" s="118">
        <f t="shared" si="2"/>
        <v>5.8199999999999932</v>
      </c>
      <c r="H14" s="117">
        <f t="shared" si="2"/>
        <v>471084</v>
      </c>
      <c r="I14" s="118">
        <f t="shared" si="2"/>
        <v>1.5699999999999994</v>
      </c>
      <c r="J14" s="119">
        <f t="shared" si="2"/>
        <v>4.0000000000000036E-2</v>
      </c>
      <c r="K14" s="119">
        <f t="shared" si="2"/>
        <v>7.0000000000000284E-2</v>
      </c>
    </row>
    <row r="15" spans="1:11" x14ac:dyDescent="0.25">
      <c r="I15" s="17"/>
    </row>
    <row r="17" spans="1:1" x14ac:dyDescent="0.25">
      <c r="A17" s="19" t="s">
        <v>243</v>
      </c>
    </row>
  </sheetData>
  <mergeCells count="7">
    <mergeCell ref="F4:G4"/>
    <mergeCell ref="H4:I4"/>
    <mergeCell ref="A12:A14"/>
    <mergeCell ref="A4:B5"/>
    <mergeCell ref="A9:A11"/>
    <mergeCell ref="A6:A8"/>
    <mergeCell ref="D4:E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19"/>
  <sheetViews>
    <sheetView workbookViewId="0"/>
  </sheetViews>
  <sheetFormatPr defaultRowHeight="15" x14ac:dyDescent="0.25"/>
  <cols>
    <col min="1" max="1" width="19.140625" customWidth="1"/>
    <col min="2" max="2" width="9.140625" customWidth="1"/>
    <col min="3" max="4" width="11.28515625" bestFit="1" customWidth="1"/>
    <col min="5" max="5" width="9.28515625" bestFit="1" customWidth="1"/>
    <col min="6" max="6" width="10.140625" bestFit="1" customWidth="1"/>
    <col min="7" max="9" width="9.28515625" bestFit="1" customWidth="1"/>
    <col min="10" max="10" width="10.140625" bestFit="1" customWidth="1"/>
    <col min="11" max="11" width="9.28515625" bestFit="1" customWidth="1"/>
    <col min="14" max="14" width="10.140625" bestFit="1" customWidth="1"/>
  </cols>
  <sheetData>
    <row r="1" spans="1:11" s="121" customFormat="1" ht="18.75" x14ac:dyDescent="0.25">
      <c r="A1" s="151" t="s">
        <v>251</v>
      </c>
      <c r="D1" s="120"/>
      <c r="E1" s="120"/>
      <c r="F1" s="120"/>
    </row>
    <row r="2" spans="1:11" s="121" customFormat="1" x14ac:dyDescent="0.25">
      <c r="A2" s="120" t="s">
        <v>16</v>
      </c>
      <c r="D2" s="120"/>
      <c r="E2" s="120"/>
      <c r="F2" s="120"/>
    </row>
    <row r="3" spans="1:11" s="121" customFormat="1" ht="15.75" x14ac:dyDescent="0.25">
      <c r="A3" s="105" t="s">
        <v>88</v>
      </c>
      <c r="D3" s="120"/>
      <c r="E3" s="120"/>
      <c r="F3" s="120"/>
    </row>
    <row r="4" spans="1:11" s="79" customFormat="1" ht="45.75" customHeight="1" x14ac:dyDescent="0.25">
      <c r="A4" s="293"/>
      <c r="B4" s="294"/>
      <c r="C4" s="155" t="s">
        <v>89</v>
      </c>
      <c r="D4" s="381" t="s">
        <v>175</v>
      </c>
      <c r="E4" s="382"/>
      <c r="F4" s="354" t="s">
        <v>176</v>
      </c>
      <c r="G4" s="355"/>
      <c r="H4" s="354" t="s">
        <v>177</v>
      </c>
      <c r="I4" s="355"/>
      <c r="J4" s="354" t="s">
        <v>178</v>
      </c>
      <c r="K4" s="355"/>
    </row>
    <row r="5" spans="1:11" s="79" customFormat="1" x14ac:dyDescent="0.25">
      <c r="A5" s="295"/>
      <c r="B5" s="296"/>
      <c r="C5" s="177" t="s">
        <v>9</v>
      </c>
      <c r="D5" s="178" t="s">
        <v>9</v>
      </c>
      <c r="E5" s="178" t="s">
        <v>10</v>
      </c>
      <c r="F5" s="179" t="s">
        <v>9</v>
      </c>
      <c r="G5" s="178" t="s">
        <v>10</v>
      </c>
      <c r="H5" s="179" t="s">
        <v>9</v>
      </c>
      <c r="I5" s="178" t="s">
        <v>10</v>
      </c>
      <c r="J5" s="179" t="s">
        <v>9</v>
      </c>
      <c r="K5" s="178" t="s">
        <v>10</v>
      </c>
    </row>
    <row r="6" spans="1:11" s="79" customFormat="1" x14ac:dyDescent="0.25">
      <c r="A6" s="287" t="s">
        <v>51</v>
      </c>
      <c r="B6" s="169">
        <v>2011</v>
      </c>
      <c r="C6" s="156">
        <v>316028</v>
      </c>
      <c r="D6" s="185">
        <v>280331</v>
      </c>
      <c r="E6" s="186">
        <v>88.7</v>
      </c>
      <c r="F6" s="185">
        <v>22304</v>
      </c>
      <c r="G6" s="186">
        <v>7.1</v>
      </c>
      <c r="H6" s="185">
        <v>4553</v>
      </c>
      <c r="I6" s="186">
        <v>1.4</v>
      </c>
      <c r="J6" s="185">
        <v>8840</v>
      </c>
      <c r="K6" s="186">
        <v>2.8</v>
      </c>
    </row>
    <row r="7" spans="1:11" s="79" customFormat="1" x14ac:dyDescent="0.25">
      <c r="A7" s="288"/>
      <c r="B7" s="169">
        <v>2001</v>
      </c>
      <c r="C7" s="187">
        <v>307190</v>
      </c>
      <c r="D7" s="188">
        <v>273581</v>
      </c>
      <c r="E7" s="189">
        <v>89.1</v>
      </c>
      <c r="F7" s="188">
        <v>22660</v>
      </c>
      <c r="G7" s="189">
        <v>7.4</v>
      </c>
      <c r="H7" s="188">
        <v>3656</v>
      </c>
      <c r="I7" s="189">
        <v>1.2</v>
      </c>
      <c r="J7" s="188">
        <v>7293</v>
      </c>
      <c r="K7" s="189">
        <v>2.4</v>
      </c>
    </row>
    <row r="8" spans="1:11" s="79" customFormat="1" x14ac:dyDescent="0.25">
      <c r="A8" s="289"/>
      <c r="B8" s="169" t="s">
        <v>12</v>
      </c>
      <c r="C8" s="156">
        <f>SUM(C6-C7)</f>
        <v>8838</v>
      </c>
      <c r="D8" s="185">
        <f t="shared" ref="D8:K8" si="0">SUM(D6-D7)</f>
        <v>6750</v>
      </c>
      <c r="E8" s="186">
        <f t="shared" si="0"/>
        <v>-0.39999999999999147</v>
      </c>
      <c r="F8" s="185">
        <f t="shared" si="0"/>
        <v>-356</v>
      </c>
      <c r="G8" s="186">
        <f t="shared" si="0"/>
        <v>-0.30000000000000071</v>
      </c>
      <c r="H8" s="185">
        <f t="shared" si="0"/>
        <v>897</v>
      </c>
      <c r="I8" s="186">
        <f t="shared" si="0"/>
        <v>0.19999999999999996</v>
      </c>
      <c r="J8" s="185">
        <f t="shared" si="0"/>
        <v>1547</v>
      </c>
      <c r="K8" s="186">
        <f t="shared" si="0"/>
        <v>0.39999999999999991</v>
      </c>
    </row>
    <row r="9" spans="1:11" s="79" customFormat="1" x14ac:dyDescent="0.25">
      <c r="A9" s="287" t="s">
        <v>70</v>
      </c>
      <c r="B9" s="169">
        <v>2011</v>
      </c>
      <c r="C9" s="156">
        <v>2596886</v>
      </c>
      <c r="D9" s="180">
        <v>2310535</v>
      </c>
      <c r="E9" s="181">
        <v>89</v>
      </c>
      <c r="F9" s="117">
        <v>165828</v>
      </c>
      <c r="G9" s="118">
        <v>6.4</v>
      </c>
      <c r="H9" s="117">
        <v>41778</v>
      </c>
      <c r="I9" s="118">
        <v>1.6</v>
      </c>
      <c r="J9" s="117">
        <v>78745</v>
      </c>
      <c r="K9" s="118">
        <v>3</v>
      </c>
    </row>
    <row r="10" spans="1:11" s="79" customFormat="1" x14ac:dyDescent="0.25">
      <c r="A10" s="288"/>
      <c r="B10" s="169">
        <v>2001</v>
      </c>
      <c r="C10" s="156">
        <v>2515442</v>
      </c>
      <c r="D10" s="180">
        <v>2238849</v>
      </c>
      <c r="E10" s="181">
        <v>89</v>
      </c>
      <c r="F10" s="182">
        <v>171753</v>
      </c>
      <c r="G10" s="181">
        <v>6.8</v>
      </c>
      <c r="H10" s="182">
        <v>35736</v>
      </c>
      <c r="I10" s="181">
        <v>1.4</v>
      </c>
      <c r="J10" s="182">
        <v>69104</v>
      </c>
      <c r="K10" s="181">
        <v>2.7</v>
      </c>
    </row>
    <row r="11" spans="1:11" s="79" customFormat="1" x14ac:dyDescent="0.25">
      <c r="A11" s="289"/>
      <c r="B11" s="169" t="s">
        <v>12</v>
      </c>
      <c r="C11" s="156">
        <f>SUM(C9-C10)</f>
        <v>81444</v>
      </c>
      <c r="D11" s="180">
        <v>71686</v>
      </c>
      <c r="E11" s="181">
        <v>0</v>
      </c>
      <c r="F11" s="184">
        <v>-5925</v>
      </c>
      <c r="G11" s="181">
        <v>-0.39999999999999947</v>
      </c>
      <c r="H11" s="184">
        <v>6042</v>
      </c>
      <c r="I11" s="181">
        <v>0.20000000000000018</v>
      </c>
      <c r="J11" s="184">
        <v>9641</v>
      </c>
      <c r="K11" s="181">
        <v>0.29999999999999982</v>
      </c>
    </row>
    <row r="12" spans="1:11" s="79" customFormat="1" x14ac:dyDescent="0.25">
      <c r="A12" s="287" t="s">
        <v>69</v>
      </c>
      <c r="B12" s="169">
        <v>2011</v>
      </c>
      <c r="C12" s="156">
        <v>53012456</v>
      </c>
      <c r="D12" s="180">
        <v>47582440</v>
      </c>
      <c r="E12" s="181">
        <v>89.757094068609078</v>
      </c>
      <c r="F12" s="117">
        <v>3452636</v>
      </c>
      <c r="G12" s="118">
        <v>6.5</v>
      </c>
      <c r="H12" s="117">
        <v>721143</v>
      </c>
      <c r="I12" s="118">
        <v>1.4</v>
      </c>
      <c r="J12" s="117">
        <v>1256237</v>
      </c>
      <c r="K12" s="118">
        <v>2.4</v>
      </c>
    </row>
    <row r="13" spans="1:11" s="79" customFormat="1" x14ac:dyDescent="0.25">
      <c r="A13" s="288"/>
      <c r="B13" s="169">
        <v>2001</v>
      </c>
      <c r="C13" s="156">
        <v>49138831</v>
      </c>
      <c r="D13" s="180">
        <v>44261771</v>
      </c>
      <c r="E13" s="181">
        <v>90.07493686612122</v>
      </c>
      <c r="F13" s="182">
        <v>3347531</v>
      </c>
      <c r="G13" s="181">
        <v>6.8123944584680904</v>
      </c>
      <c r="H13" s="182">
        <v>530797</v>
      </c>
      <c r="I13" s="181">
        <v>1.080198672206915</v>
      </c>
      <c r="J13" s="182">
        <v>998732</v>
      </c>
      <c r="K13" s="181">
        <v>2.0324700032037799</v>
      </c>
    </row>
    <row r="14" spans="1:11" s="79" customFormat="1" x14ac:dyDescent="0.25">
      <c r="A14" s="289"/>
      <c r="B14" s="169" t="s">
        <v>12</v>
      </c>
      <c r="C14" s="183">
        <v>3873625</v>
      </c>
      <c r="D14" s="180">
        <v>3320669</v>
      </c>
      <c r="E14" s="181">
        <v>-0.31784279751214228</v>
      </c>
      <c r="F14" s="184">
        <v>105105</v>
      </c>
      <c r="G14" s="181">
        <v>-0.31239445846809044</v>
      </c>
      <c r="H14" s="184">
        <v>190346</v>
      </c>
      <c r="I14" s="181">
        <v>0.3198013277930849</v>
      </c>
      <c r="J14" s="184">
        <v>257505</v>
      </c>
      <c r="K14" s="181">
        <v>0.36752999679622</v>
      </c>
    </row>
    <row r="15" spans="1:11" x14ac:dyDescent="0.25">
      <c r="B15" s="60"/>
      <c r="C15" s="92"/>
      <c r="D15" s="92"/>
      <c r="E15" s="92"/>
      <c r="F15" s="92"/>
      <c r="G15" s="92"/>
      <c r="H15" s="92"/>
      <c r="I15" s="92"/>
      <c r="J15" s="92"/>
      <c r="K15" s="92"/>
    </row>
    <row r="16" spans="1:11" x14ac:dyDescent="0.25">
      <c r="A16" s="74" t="s">
        <v>239</v>
      </c>
      <c r="B16" s="74"/>
      <c r="C16" s="74"/>
      <c r="D16" s="74"/>
      <c r="E16" s="74"/>
    </row>
    <row r="17" spans="1:15" x14ac:dyDescent="0.25">
      <c r="A17" s="74"/>
      <c r="B17" s="74"/>
      <c r="F17" s="90"/>
      <c r="G17" s="90"/>
      <c r="H17" s="90"/>
      <c r="I17" s="90"/>
      <c r="J17" s="90"/>
      <c r="K17" s="90"/>
      <c r="L17" s="90"/>
      <c r="M17" s="90"/>
      <c r="N17" s="90"/>
      <c r="O17" s="90"/>
    </row>
    <row r="18" spans="1:15" x14ac:dyDescent="0.25">
      <c r="B18" s="74"/>
      <c r="D18" s="90"/>
      <c r="E18" s="90"/>
    </row>
    <row r="19" spans="1:15" x14ac:dyDescent="0.25">
      <c r="E19" s="17"/>
    </row>
  </sheetData>
  <mergeCells count="8">
    <mergeCell ref="F4:G4"/>
    <mergeCell ref="H4:I4"/>
    <mergeCell ref="J4:K4"/>
    <mergeCell ref="A12:A14"/>
    <mergeCell ref="A9:A11"/>
    <mergeCell ref="A4:B5"/>
    <mergeCell ref="A6:A8"/>
    <mergeCell ref="D4:E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AF25"/>
  <sheetViews>
    <sheetView workbookViewId="0">
      <selection activeCell="N39" sqref="N39"/>
    </sheetView>
  </sheetViews>
  <sheetFormatPr defaultRowHeight="15" x14ac:dyDescent="0.25"/>
  <cols>
    <col min="1" max="1" width="14.42578125" customWidth="1"/>
    <col min="2" max="2" width="11.7109375" bestFit="1" customWidth="1"/>
    <col min="3" max="3" width="9.85546875" bestFit="1" customWidth="1"/>
    <col min="4" max="4" width="9.7109375" customWidth="1"/>
    <col min="5" max="5" width="6.140625" customWidth="1"/>
    <col min="6" max="6" width="8.7109375" customWidth="1"/>
    <col min="7" max="7" width="7.5703125" customWidth="1"/>
    <col min="8" max="8" width="9.5703125" customWidth="1"/>
    <col min="9" max="9" width="7" customWidth="1"/>
    <col min="10" max="10" width="11.140625" customWidth="1"/>
    <col min="11" max="11" width="9" customWidth="1"/>
    <col min="12" max="12" width="10" customWidth="1"/>
    <col min="13" max="13" width="5.7109375" customWidth="1"/>
    <col min="14" max="14" width="10.140625" customWidth="1"/>
    <col min="15" max="15" width="6.140625" customWidth="1"/>
    <col min="16" max="16" width="9.7109375" customWidth="1"/>
    <col min="17" max="17" width="6.85546875" customWidth="1"/>
    <col min="18" max="18" width="8.42578125" customWidth="1"/>
    <col min="19" max="19" width="7" customWidth="1"/>
    <col min="20" max="20" width="9.140625" customWidth="1"/>
    <col min="21" max="21" width="7.42578125" customWidth="1"/>
    <col min="22" max="22" width="8.42578125" customWidth="1"/>
    <col min="23" max="23" width="7.85546875" customWidth="1"/>
    <col min="24" max="24" width="9" customWidth="1"/>
    <col min="25" max="25" width="6.42578125" customWidth="1"/>
    <col min="26" max="26" width="7.85546875" customWidth="1"/>
    <col min="27" max="27" width="7" customWidth="1"/>
    <col min="28" max="28" width="9.28515625" bestFit="1" customWidth="1"/>
    <col min="30" max="30" width="10.5703125" bestFit="1" customWidth="1"/>
    <col min="31" max="31" width="9.28515625" bestFit="1" customWidth="1"/>
    <col min="33" max="34" width="11.5703125" bestFit="1" customWidth="1"/>
    <col min="35" max="35" width="9.28515625" bestFit="1" customWidth="1"/>
    <col min="36" max="36" width="10.5703125" bestFit="1" customWidth="1"/>
    <col min="37" max="37" width="9.28515625" bestFit="1" customWidth="1"/>
    <col min="38" max="38" width="10.5703125" bestFit="1" customWidth="1"/>
    <col min="39" max="39" width="9.28515625" bestFit="1" customWidth="1"/>
    <col min="42" max="42" width="10.5703125" bestFit="1" customWidth="1"/>
    <col min="43" max="43" width="9.28515625" bestFit="1" customWidth="1"/>
    <col min="44" max="44" width="10.5703125" bestFit="1" customWidth="1"/>
    <col min="45" max="45" width="9.28515625" bestFit="1" customWidth="1"/>
    <col min="46" max="46" width="10.5703125" bestFit="1" customWidth="1"/>
    <col min="47" max="47" width="9.28515625" bestFit="1" customWidth="1"/>
    <col min="48" max="48" width="10.5703125" bestFit="1" customWidth="1"/>
    <col min="49" max="49" width="9.28515625" bestFit="1" customWidth="1"/>
    <col min="50" max="50" width="10.5703125" bestFit="1" customWidth="1"/>
    <col min="51" max="51" width="9.28515625" bestFit="1" customWidth="1"/>
    <col min="52" max="52" width="9.5703125" bestFit="1" customWidth="1"/>
    <col min="53" max="55" width="9.28515625" bestFit="1" customWidth="1"/>
    <col min="56" max="56" width="10.5703125" bestFit="1" customWidth="1"/>
    <col min="57" max="57" width="9.28515625" bestFit="1" customWidth="1"/>
  </cols>
  <sheetData>
    <row r="1" spans="1:32" s="85" customFormat="1" ht="18.75" x14ac:dyDescent="0.2">
      <c r="A1" s="152" t="s">
        <v>253</v>
      </c>
      <c r="B1" s="81"/>
      <c r="C1" s="81"/>
      <c r="D1" s="81"/>
      <c r="E1" s="81"/>
      <c r="F1" s="82"/>
      <c r="G1" s="82"/>
      <c r="H1" s="82"/>
      <c r="I1" s="82"/>
      <c r="J1" s="82"/>
      <c r="K1" s="82"/>
      <c r="L1" s="82"/>
      <c r="M1" s="82"/>
      <c r="N1" s="82"/>
      <c r="O1" s="82"/>
      <c r="P1" s="82"/>
      <c r="Q1" s="82"/>
      <c r="R1" s="82"/>
      <c r="S1" s="82"/>
      <c r="T1" s="82"/>
      <c r="U1" s="82"/>
      <c r="V1" s="82"/>
      <c r="W1" s="82"/>
      <c r="X1" s="82"/>
      <c r="Y1" s="82"/>
      <c r="Z1" s="82"/>
      <c r="AA1" s="82"/>
      <c r="AB1" s="86"/>
      <c r="AC1" s="86"/>
      <c r="AD1" s="86"/>
      <c r="AE1" s="86"/>
      <c r="AF1" s="86"/>
    </row>
    <row r="2" spans="1:32" s="85" customFormat="1" ht="18.75" x14ac:dyDescent="0.2">
      <c r="A2" s="152"/>
      <c r="B2" s="81"/>
      <c r="C2" s="81"/>
      <c r="D2" s="81"/>
      <c r="E2" s="81"/>
      <c r="F2" s="82"/>
      <c r="G2" s="82"/>
      <c r="H2" s="82"/>
      <c r="I2" s="82"/>
      <c r="J2" s="82"/>
      <c r="K2" s="82"/>
      <c r="L2" s="82"/>
      <c r="M2" s="82"/>
      <c r="N2" s="82"/>
      <c r="O2" s="82"/>
      <c r="P2" s="82"/>
      <c r="Q2" s="82"/>
      <c r="R2" s="82"/>
      <c r="S2" s="82"/>
      <c r="T2" s="82"/>
      <c r="U2" s="82"/>
      <c r="V2" s="82"/>
      <c r="W2" s="82"/>
      <c r="X2" s="82"/>
      <c r="Y2" s="82"/>
      <c r="Z2" s="82"/>
      <c r="AA2" s="82"/>
      <c r="AB2" s="86"/>
      <c r="AC2" s="86"/>
      <c r="AD2" s="86"/>
      <c r="AE2" s="86"/>
      <c r="AF2" s="86"/>
    </row>
    <row r="3" spans="1:32" s="85" customFormat="1" ht="18.75" x14ac:dyDescent="0.2">
      <c r="A3" s="152"/>
      <c r="B3" s="81"/>
      <c r="C3" s="81"/>
      <c r="D3" s="81"/>
      <c r="E3" s="81"/>
      <c r="F3" s="82"/>
      <c r="G3" s="82"/>
      <c r="H3" s="82"/>
      <c r="I3" s="82"/>
      <c r="J3" s="82"/>
      <c r="K3" s="82"/>
      <c r="L3" s="82"/>
      <c r="M3" s="82"/>
      <c r="N3" s="82"/>
      <c r="O3" s="82"/>
      <c r="P3" s="82"/>
      <c r="Q3" s="82"/>
      <c r="R3" s="82"/>
      <c r="S3" s="82"/>
      <c r="T3" s="82"/>
      <c r="U3" s="82"/>
      <c r="V3" s="82"/>
      <c r="W3" s="82"/>
      <c r="X3" s="82"/>
      <c r="Y3" s="82"/>
      <c r="Z3" s="82"/>
      <c r="AA3" s="82"/>
      <c r="AB3" s="86"/>
      <c r="AC3" s="86"/>
      <c r="AD3" s="86"/>
      <c r="AE3" s="86"/>
      <c r="AF3" s="86"/>
    </row>
    <row r="4" spans="1:32" s="85" customFormat="1" ht="12.75" x14ac:dyDescent="0.2">
      <c r="A4" s="136" t="s">
        <v>179</v>
      </c>
      <c r="B4" s="81"/>
      <c r="C4" s="81"/>
      <c r="D4" s="81"/>
      <c r="E4" s="81"/>
      <c r="F4" s="82"/>
      <c r="G4" s="82"/>
      <c r="H4" s="82"/>
      <c r="I4" s="82"/>
      <c r="J4" s="82"/>
      <c r="K4" s="82"/>
      <c r="L4" s="82"/>
      <c r="M4" s="82"/>
      <c r="N4" s="82"/>
      <c r="O4" s="82"/>
      <c r="P4" s="82"/>
      <c r="Q4" s="82"/>
      <c r="R4" s="82"/>
      <c r="S4" s="82"/>
      <c r="T4" s="82"/>
      <c r="U4" s="82"/>
      <c r="V4" s="82"/>
      <c r="W4" s="82"/>
      <c r="X4" s="82"/>
      <c r="Y4" s="82"/>
      <c r="Z4" s="82"/>
      <c r="AA4" s="82"/>
      <c r="AB4" s="86"/>
      <c r="AC4" s="86"/>
      <c r="AD4" s="86"/>
      <c r="AE4" s="124"/>
      <c r="AF4" s="86"/>
    </row>
    <row r="5" spans="1:32" s="85" customFormat="1" ht="11.25" x14ac:dyDescent="0.2">
      <c r="A5" s="28" t="s">
        <v>180</v>
      </c>
      <c r="B5" s="28"/>
      <c r="C5" s="28"/>
      <c r="D5" s="28"/>
      <c r="E5" s="28"/>
      <c r="F5" s="28"/>
      <c r="G5" s="28"/>
      <c r="H5" s="28"/>
      <c r="I5" s="28"/>
      <c r="J5" s="28"/>
      <c r="K5" s="28"/>
      <c r="L5" s="28"/>
      <c r="M5" s="28"/>
      <c r="N5" s="28"/>
      <c r="O5" s="28"/>
      <c r="P5" s="28"/>
      <c r="Q5" s="28"/>
      <c r="R5" s="28"/>
      <c r="S5" s="28"/>
      <c r="T5" s="28"/>
      <c r="U5" s="28"/>
      <c r="V5" s="28"/>
      <c r="W5" s="28"/>
      <c r="X5" s="28"/>
      <c r="Y5" s="28"/>
      <c r="Z5" s="28"/>
      <c r="AA5" s="28"/>
    </row>
    <row r="6" spans="1:32" s="56" customFormat="1" ht="63" customHeight="1" x14ac:dyDescent="0.25">
      <c r="A6" s="390"/>
      <c r="B6" s="391"/>
      <c r="C6" s="238" t="s">
        <v>181</v>
      </c>
      <c r="D6" s="385" t="s">
        <v>182</v>
      </c>
      <c r="E6" s="386"/>
      <c r="F6" s="385" t="s">
        <v>183</v>
      </c>
      <c r="G6" s="386"/>
      <c r="H6" s="385" t="s">
        <v>184</v>
      </c>
      <c r="I6" s="386"/>
      <c r="J6" s="385" t="s">
        <v>326</v>
      </c>
      <c r="K6" s="386"/>
      <c r="L6" s="385" t="s">
        <v>185</v>
      </c>
      <c r="M6" s="386"/>
      <c r="N6" s="385" t="s">
        <v>186</v>
      </c>
      <c r="O6" s="386"/>
      <c r="P6" s="385" t="s">
        <v>187</v>
      </c>
      <c r="Q6" s="386"/>
    </row>
    <row r="7" spans="1:32" s="73" customFormat="1" ht="12.75" x14ac:dyDescent="0.2">
      <c r="A7" s="392"/>
      <c r="B7" s="393"/>
      <c r="C7" s="239" t="s">
        <v>9</v>
      </c>
      <c r="D7" s="239" t="s">
        <v>9</v>
      </c>
      <c r="E7" s="239" t="s">
        <v>10</v>
      </c>
      <c r="F7" s="239" t="s">
        <v>9</v>
      </c>
      <c r="G7" s="239" t="s">
        <v>10</v>
      </c>
      <c r="H7" s="239" t="s">
        <v>9</v>
      </c>
      <c r="I7" s="239" t="s">
        <v>10</v>
      </c>
      <c r="J7" s="239" t="s">
        <v>9</v>
      </c>
      <c r="K7" s="239" t="s">
        <v>10</v>
      </c>
      <c r="L7" s="239" t="s">
        <v>9</v>
      </c>
      <c r="M7" s="239" t="s">
        <v>10</v>
      </c>
      <c r="N7" s="239" t="s">
        <v>9</v>
      </c>
      <c r="O7" s="239" t="s">
        <v>10</v>
      </c>
      <c r="P7" s="239" t="s">
        <v>9</v>
      </c>
      <c r="Q7" s="239" t="s">
        <v>10</v>
      </c>
    </row>
    <row r="8" spans="1:32" s="56" customFormat="1" x14ac:dyDescent="0.25">
      <c r="A8" s="387" t="s">
        <v>51</v>
      </c>
      <c r="B8" s="240">
        <v>2011</v>
      </c>
      <c r="C8" s="235">
        <v>262162</v>
      </c>
      <c r="D8" s="236">
        <v>62584</v>
      </c>
      <c r="E8" s="237">
        <v>23.9</v>
      </c>
      <c r="F8" s="235">
        <v>35791</v>
      </c>
      <c r="G8" s="237">
        <v>13.7</v>
      </c>
      <c r="H8" s="235">
        <v>43363</v>
      </c>
      <c r="I8" s="237">
        <v>16.5</v>
      </c>
      <c r="J8" s="235">
        <v>11823</v>
      </c>
      <c r="K8" s="237">
        <v>4.5</v>
      </c>
      <c r="L8" s="235">
        <v>31650</v>
      </c>
      <c r="M8" s="237">
        <v>12.1</v>
      </c>
      <c r="N8" s="235">
        <v>67024</v>
      </c>
      <c r="O8" s="237">
        <v>25.6</v>
      </c>
      <c r="P8" s="235">
        <v>9927</v>
      </c>
      <c r="Q8" s="237">
        <v>3.8</v>
      </c>
    </row>
    <row r="9" spans="1:32" s="56" customFormat="1" x14ac:dyDescent="0.25">
      <c r="A9" s="388"/>
      <c r="B9" s="240">
        <v>2001</v>
      </c>
      <c r="C9" s="235">
        <v>224679</v>
      </c>
      <c r="D9" s="236">
        <v>70263</v>
      </c>
      <c r="E9" s="237">
        <v>31.3</v>
      </c>
      <c r="F9" s="235">
        <v>37453</v>
      </c>
      <c r="G9" s="237">
        <v>16.7</v>
      </c>
      <c r="H9" s="235">
        <v>46000</v>
      </c>
      <c r="I9" s="237">
        <v>20.5</v>
      </c>
      <c r="J9" s="235"/>
      <c r="K9" s="237"/>
      <c r="L9" s="235">
        <v>14787</v>
      </c>
      <c r="M9" s="237">
        <v>6.6</v>
      </c>
      <c r="N9" s="235">
        <v>39620</v>
      </c>
      <c r="O9" s="237">
        <v>17.600000000000001</v>
      </c>
      <c r="P9" s="235">
        <v>16556</v>
      </c>
      <c r="Q9" s="237">
        <v>7.4</v>
      </c>
    </row>
    <row r="10" spans="1:32" x14ac:dyDescent="0.25">
      <c r="A10" s="389"/>
      <c r="B10" s="240" t="s">
        <v>12</v>
      </c>
      <c r="C10" s="235">
        <v>37483</v>
      </c>
      <c r="D10" s="236">
        <v>-7679</v>
      </c>
      <c r="E10" s="237">
        <v>-7.4000000000000021</v>
      </c>
      <c r="F10" s="235">
        <v>-1662</v>
      </c>
      <c r="G10" s="237">
        <v>-3</v>
      </c>
      <c r="H10" s="235">
        <v>-2637</v>
      </c>
      <c r="I10" s="237">
        <v>-4</v>
      </c>
      <c r="J10" s="235"/>
      <c r="K10" s="237"/>
      <c r="L10" s="235">
        <v>16863</v>
      </c>
      <c r="M10" s="237">
        <v>5.5</v>
      </c>
      <c r="N10" s="235">
        <v>27404</v>
      </c>
      <c r="O10" s="237">
        <v>8</v>
      </c>
      <c r="P10" s="235">
        <v>-6629</v>
      </c>
      <c r="Q10" s="237">
        <v>-3.6000000000000005</v>
      </c>
    </row>
    <row r="11" spans="1:32" x14ac:dyDescent="0.25">
      <c r="A11" s="383" t="s">
        <v>70</v>
      </c>
      <c r="B11" s="240">
        <v>2011</v>
      </c>
      <c r="C11" s="235">
        <v>2134449</v>
      </c>
      <c r="D11" s="236">
        <v>565208</v>
      </c>
      <c r="E11" s="237">
        <v>26.5</v>
      </c>
      <c r="F11" s="235">
        <v>291852</v>
      </c>
      <c r="G11" s="237">
        <v>13.7</v>
      </c>
      <c r="H11" s="235">
        <v>335926</v>
      </c>
      <c r="I11" s="237">
        <v>15.7</v>
      </c>
      <c r="J11" s="235">
        <v>101328</v>
      </c>
      <c r="K11" s="237">
        <v>4.7</v>
      </c>
      <c r="L11" s="235">
        <v>279693</v>
      </c>
      <c r="M11" s="237">
        <v>13.1</v>
      </c>
      <c r="N11" s="235">
        <v>473382</v>
      </c>
      <c r="O11" s="237">
        <v>22.2</v>
      </c>
      <c r="P11" s="235">
        <v>87060</v>
      </c>
      <c r="Q11" s="237">
        <v>4.0999999999999996</v>
      </c>
    </row>
    <row r="12" spans="1:32" x14ac:dyDescent="0.25">
      <c r="A12" s="319"/>
      <c r="B12" s="240">
        <v>2001</v>
      </c>
      <c r="C12" s="235">
        <v>1831354</v>
      </c>
      <c r="D12" s="236">
        <v>635896</v>
      </c>
      <c r="E12" s="237">
        <v>34.700000000000003</v>
      </c>
      <c r="F12" s="235">
        <v>309385</v>
      </c>
      <c r="G12" s="237">
        <v>16.899999999999999</v>
      </c>
      <c r="H12" s="235">
        <v>343909</v>
      </c>
      <c r="I12" s="237">
        <v>18.8</v>
      </c>
      <c r="J12" s="235"/>
      <c r="K12" s="237"/>
      <c r="L12" s="235">
        <v>132694</v>
      </c>
      <c r="M12" s="237">
        <v>7.2</v>
      </c>
      <c r="N12" s="235">
        <v>274205</v>
      </c>
      <c r="O12" s="237">
        <v>15</v>
      </c>
      <c r="P12" s="235">
        <v>135265</v>
      </c>
      <c r="Q12" s="237">
        <v>7.4</v>
      </c>
    </row>
    <row r="13" spans="1:32" x14ac:dyDescent="0.25">
      <c r="A13" s="384"/>
      <c r="B13" s="240" t="s">
        <v>12</v>
      </c>
      <c r="C13" s="235">
        <v>303095</v>
      </c>
      <c r="D13" s="236">
        <v>-70688</v>
      </c>
      <c r="E13" s="237">
        <v>-8.2000000000000028</v>
      </c>
      <c r="F13" s="235">
        <v>-17533</v>
      </c>
      <c r="G13" s="237">
        <v>-3.1999999999999993</v>
      </c>
      <c r="H13" s="235">
        <v>-7983</v>
      </c>
      <c r="I13" s="237">
        <v>-3.1000000000000014</v>
      </c>
      <c r="J13" s="235"/>
      <c r="K13" s="237"/>
      <c r="L13" s="235">
        <v>146999</v>
      </c>
      <c r="M13" s="237">
        <v>5.8999999999999995</v>
      </c>
      <c r="N13" s="235">
        <v>199177</v>
      </c>
      <c r="O13" s="237">
        <v>7.1999999999999993</v>
      </c>
      <c r="P13" s="235">
        <v>-48205</v>
      </c>
      <c r="Q13" s="237">
        <v>-3.3000000000000007</v>
      </c>
    </row>
    <row r="14" spans="1:32" x14ac:dyDescent="0.25">
      <c r="A14" s="383" t="s">
        <v>69</v>
      </c>
      <c r="B14" s="240">
        <v>2011</v>
      </c>
      <c r="C14" s="235">
        <v>42989620</v>
      </c>
      <c r="D14" s="236">
        <v>9656810</v>
      </c>
      <c r="E14" s="237">
        <v>22.463120167147324</v>
      </c>
      <c r="F14" s="235">
        <v>5714441</v>
      </c>
      <c r="G14" s="237">
        <v>13.292606447789023</v>
      </c>
      <c r="H14" s="235">
        <v>6544614</v>
      </c>
      <c r="I14" s="237">
        <v>15.223707490319757</v>
      </c>
      <c r="J14" s="235">
        <v>1532934</v>
      </c>
      <c r="K14" s="237">
        <v>3.6</v>
      </c>
      <c r="L14" s="235">
        <v>5309631</v>
      </c>
      <c r="M14" s="237">
        <v>12.350960534194067</v>
      </c>
      <c r="N14" s="235">
        <v>11769361</v>
      </c>
      <c r="O14" s="237">
        <v>27.377215709280517</v>
      </c>
      <c r="P14" s="235">
        <v>2461829</v>
      </c>
      <c r="Q14" s="237">
        <v>5.7265660873485276</v>
      </c>
    </row>
    <row r="15" spans="1:32" x14ac:dyDescent="0.25">
      <c r="A15" s="319"/>
      <c r="B15" s="240">
        <v>2001</v>
      </c>
      <c r="C15" s="235">
        <v>35532091</v>
      </c>
      <c r="D15" s="236">
        <v>10251674</v>
      </c>
      <c r="E15" s="237">
        <v>28.851873648528031</v>
      </c>
      <c r="F15" s="235">
        <v>5909093</v>
      </c>
      <c r="G15" s="237">
        <v>16.630299072463821</v>
      </c>
      <c r="H15" s="235">
        <v>6877530</v>
      </c>
      <c r="I15" s="237">
        <v>19.355826821449938</v>
      </c>
      <c r="J15" s="235"/>
      <c r="K15" s="237"/>
      <c r="L15" s="235">
        <v>2962282</v>
      </c>
      <c r="M15" s="237">
        <v>8.3369199971935224</v>
      </c>
      <c r="N15" s="235">
        <v>7072052</v>
      </c>
      <c r="O15" s="237">
        <v>19.903281233857022</v>
      </c>
      <c r="P15" s="235">
        <v>2459460</v>
      </c>
      <c r="Q15" s="237">
        <v>6.921799226507666</v>
      </c>
    </row>
    <row r="16" spans="1:32" x14ac:dyDescent="0.25">
      <c r="A16" s="384"/>
      <c r="B16" s="240" t="s">
        <v>12</v>
      </c>
      <c r="C16" s="235">
        <v>7457529</v>
      </c>
      <c r="D16" s="236">
        <v>-594864</v>
      </c>
      <c r="E16" s="237">
        <v>-6.3887534813807072</v>
      </c>
      <c r="F16" s="235">
        <v>-194652</v>
      </c>
      <c r="G16" s="237">
        <v>-3.3376926246747978</v>
      </c>
      <c r="H16" s="235">
        <v>-332916</v>
      </c>
      <c r="I16" s="237">
        <v>-4.1321193311301805</v>
      </c>
      <c r="J16" s="235"/>
      <c r="K16" s="237"/>
      <c r="L16" s="235">
        <v>2347349</v>
      </c>
      <c r="M16" s="237">
        <v>4.014040537000545</v>
      </c>
      <c r="N16" s="235">
        <v>4697309</v>
      </c>
      <c r="O16" s="237">
        <v>7.4739344754234942</v>
      </c>
      <c r="P16" s="235">
        <v>2369</v>
      </c>
      <c r="Q16" s="237">
        <v>-1.1952331391591384</v>
      </c>
    </row>
    <row r="17" spans="1:27" s="85" customFormat="1" ht="11.25" x14ac:dyDescent="0.2">
      <c r="A17" s="28"/>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row>
    <row r="18" spans="1:27" s="85" customFormat="1" ht="11.25" x14ac:dyDescent="0.2">
      <c r="A18" s="28"/>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row>
    <row r="19" spans="1:27" s="85" customFormat="1" ht="12.75" x14ac:dyDescent="0.2">
      <c r="A19" s="19" t="s">
        <v>244</v>
      </c>
      <c r="B19" s="28"/>
      <c r="C19" s="28"/>
      <c r="D19" s="28"/>
      <c r="E19" s="28"/>
      <c r="F19" s="28"/>
      <c r="G19" s="28"/>
      <c r="H19" s="28"/>
      <c r="I19" s="28"/>
      <c r="J19" s="28"/>
      <c r="K19" s="28"/>
      <c r="L19" s="28"/>
      <c r="M19" s="31"/>
      <c r="N19" s="28"/>
      <c r="O19" s="28"/>
      <c r="P19" s="28"/>
      <c r="Q19" s="28"/>
      <c r="R19" s="28"/>
      <c r="S19" s="28"/>
      <c r="T19" s="28"/>
      <c r="U19" s="28"/>
      <c r="V19" s="28"/>
      <c r="W19" s="28"/>
      <c r="X19" s="28"/>
      <c r="Y19" s="28"/>
      <c r="Z19" s="28"/>
      <c r="AA19" s="28"/>
    </row>
    <row r="20" spans="1:27" s="85" customFormat="1" ht="11.25" x14ac:dyDescent="0.2"/>
    <row r="21" spans="1:27" s="85" customFormat="1" ht="11.25" x14ac:dyDescent="0.2">
      <c r="D21" s="111"/>
      <c r="F21" s="111"/>
      <c r="H21" s="111"/>
      <c r="L21" s="111"/>
    </row>
    <row r="22" spans="1:27" s="85" customFormat="1" ht="11.25" x14ac:dyDescent="0.2"/>
    <row r="23" spans="1:27" s="85" customFormat="1" ht="11.25" x14ac:dyDescent="0.2">
      <c r="A23" s="85" t="s">
        <v>327</v>
      </c>
    </row>
    <row r="24" spans="1:27" s="110" customFormat="1" ht="11.25" x14ac:dyDescent="0.2"/>
    <row r="25" spans="1:27" s="26" customFormat="1" ht="11.25" hidden="1" x14ac:dyDescent="0.2"/>
  </sheetData>
  <mergeCells count="11">
    <mergeCell ref="A14:A16"/>
    <mergeCell ref="L6:M6"/>
    <mergeCell ref="N6:O6"/>
    <mergeCell ref="P6:Q6"/>
    <mergeCell ref="A8:A10"/>
    <mergeCell ref="A11:A13"/>
    <mergeCell ref="A6:B7"/>
    <mergeCell ref="D6:E6"/>
    <mergeCell ref="F6:G6"/>
    <mergeCell ref="H6:I6"/>
    <mergeCell ref="J6:K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DD54"/>
  <sheetViews>
    <sheetView workbookViewId="0">
      <selection activeCell="F60" sqref="F59:F60"/>
    </sheetView>
  </sheetViews>
  <sheetFormatPr defaultRowHeight="15" x14ac:dyDescent="0.25"/>
  <cols>
    <col min="1" max="1" width="15.7109375" customWidth="1"/>
    <col min="2" max="2" width="9.28515625" bestFit="1" customWidth="1"/>
    <col min="3" max="3" width="10.28515625" bestFit="1" customWidth="1"/>
    <col min="4" max="5" width="9.28515625" bestFit="1" customWidth="1"/>
    <col min="6" max="6" width="9.85546875" bestFit="1" customWidth="1"/>
    <col min="7" max="31" width="9.28515625" bestFit="1" customWidth="1"/>
  </cols>
  <sheetData>
    <row r="1" spans="1:108" s="79" customFormat="1" ht="18.75" x14ac:dyDescent="0.25">
      <c r="A1" s="151" t="s">
        <v>359</v>
      </c>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row>
    <row r="2" spans="1:108" s="79" customFormat="1" x14ac:dyDescent="0.25">
      <c r="A2" s="120" t="s">
        <v>16</v>
      </c>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row>
    <row r="3" spans="1:108" s="79" customFormat="1" x14ac:dyDescent="0.25">
      <c r="A3" s="120" t="s">
        <v>188</v>
      </c>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row>
    <row r="4" spans="1:108" s="79" customFormat="1" x14ac:dyDescent="0.25">
      <c r="A4" s="412"/>
      <c r="B4" s="413"/>
      <c r="C4" s="198"/>
      <c r="D4" s="400" t="s">
        <v>194</v>
      </c>
      <c r="E4" s="400"/>
      <c r="F4" s="400"/>
      <c r="G4" s="400"/>
      <c r="H4" s="400"/>
      <c r="I4" s="400"/>
      <c r="J4" s="400"/>
      <c r="K4" s="400"/>
      <c r="L4" s="400"/>
      <c r="M4" s="400"/>
      <c r="N4" s="409" t="s">
        <v>254</v>
      </c>
      <c r="O4" s="409"/>
      <c r="P4" s="409"/>
      <c r="Q4" s="409"/>
      <c r="R4" s="409"/>
      <c r="S4" s="409"/>
      <c r="T4" s="409"/>
      <c r="U4" s="409"/>
      <c r="V4" s="409"/>
      <c r="W4" s="409"/>
      <c r="X4" s="409" t="s">
        <v>255</v>
      </c>
      <c r="Y4" s="409"/>
      <c r="Z4" s="409"/>
      <c r="AA4" s="409"/>
      <c r="AB4" s="409"/>
      <c r="AC4" s="409"/>
      <c r="AD4" s="409"/>
      <c r="AE4" s="409"/>
      <c r="AF4" s="121"/>
      <c r="AG4" s="121"/>
      <c r="AH4" s="121"/>
      <c r="CF4" s="79" t="s">
        <v>111</v>
      </c>
      <c r="CG4" s="79" t="s">
        <v>111</v>
      </c>
      <c r="CI4" s="79" t="s">
        <v>110</v>
      </c>
      <c r="CJ4" s="79" t="s">
        <v>110</v>
      </c>
    </row>
    <row r="5" spans="1:108" s="28" customFormat="1" ht="66.75" customHeight="1" x14ac:dyDescent="0.2">
      <c r="A5" s="414"/>
      <c r="B5" s="415"/>
      <c r="C5" s="258" t="s">
        <v>189</v>
      </c>
      <c r="D5" s="373" t="s">
        <v>256</v>
      </c>
      <c r="E5" s="374"/>
      <c r="F5" s="373" t="s">
        <v>257</v>
      </c>
      <c r="G5" s="374"/>
      <c r="H5" s="373" t="s">
        <v>258</v>
      </c>
      <c r="I5" s="374"/>
      <c r="J5" s="373" t="s">
        <v>196</v>
      </c>
      <c r="K5" s="374"/>
      <c r="L5" s="373" t="s">
        <v>259</v>
      </c>
      <c r="M5" s="374"/>
      <c r="N5" s="354" t="s">
        <v>260</v>
      </c>
      <c r="O5" s="355"/>
      <c r="P5" s="354" t="s">
        <v>261</v>
      </c>
      <c r="Q5" s="355"/>
      <c r="R5" s="354" t="s">
        <v>262</v>
      </c>
      <c r="S5" s="355"/>
      <c r="T5" s="381" t="s">
        <v>263</v>
      </c>
      <c r="U5" s="382"/>
      <c r="V5" s="354" t="s">
        <v>264</v>
      </c>
      <c r="W5" s="355"/>
      <c r="X5" s="354" t="s">
        <v>265</v>
      </c>
      <c r="Y5" s="355"/>
      <c r="Z5" s="354" t="s">
        <v>266</v>
      </c>
      <c r="AA5" s="355"/>
      <c r="AB5" s="381" t="s">
        <v>267</v>
      </c>
      <c r="AC5" s="382"/>
      <c r="AD5" s="354" t="s">
        <v>193</v>
      </c>
      <c r="AE5" s="355"/>
      <c r="AF5" s="126"/>
      <c r="BJ5" s="126"/>
      <c r="BK5" s="125"/>
      <c r="BL5" s="125"/>
      <c r="BM5" s="125"/>
      <c r="BN5" s="125"/>
      <c r="BO5" s="125"/>
      <c r="BP5" s="125"/>
      <c r="BQ5" s="125"/>
      <c r="BR5" s="125"/>
      <c r="BS5" s="125"/>
      <c r="BT5" s="125"/>
      <c r="BU5" s="125" t="s">
        <v>190</v>
      </c>
      <c r="BV5" s="125" t="s">
        <v>191</v>
      </c>
      <c r="BW5" s="125" t="s">
        <v>192</v>
      </c>
      <c r="BX5" s="125" t="s">
        <v>193</v>
      </c>
      <c r="BZ5" s="127" t="s">
        <v>194</v>
      </c>
      <c r="CA5" s="127" t="s">
        <v>195</v>
      </c>
      <c r="CB5" s="127" t="s">
        <v>196</v>
      </c>
      <c r="CD5" s="127" t="s">
        <v>194</v>
      </c>
      <c r="CE5" s="127" t="s">
        <v>195</v>
      </c>
      <c r="CG5" s="127" t="s">
        <v>194</v>
      </c>
      <c r="CH5" s="127" t="s">
        <v>195</v>
      </c>
    </row>
    <row r="6" spans="1:108" s="28" customFormat="1" ht="12.75" x14ac:dyDescent="0.2">
      <c r="A6" s="416"/>
      <c r="B6" s="417"/>
      <c r="C6" s="175" t="s">
        <v>9</v>
      </c>
      <c r="D6" s="175" t="s">
        <v>9</v>
      </c>
      <c r="E6" s="175" t="s">
        <v>10</v>
      </c>
      <c r="F6" s="175" t="s">
        <v>9</v>
      </c>
      <c r="G6" s="175" t="s">
        <v>10</v>
      </c>
      <c r="H6" s="175" t="s">
        <v>9</v>
      </c>
      <c r="I6" s="175" t="s">
        <v>10</v>
      </c>
      <c r="J6" s="175" t="s">
        <v>9</v>
      </c>
      <c r="K6" s="175" t="s">
        <v>10</v>
      </c>
      <c r="L6" s="175" t="s">
        <v>9</v>
      </c>
      <c r="M6" s="175" t="s">
        <v>10</v>
      </c>
      <c r="N6" s="175" t="s">
        <v>9</v>
      </c>
      <c r="O6" s="175" t="s">
        <v>10</v>
      </c>
      <c r="P6" s="175" t="s">
        <v>9</v>
      </c>
      <c r="Q6" s="175" t="s">
        <v>10</v>
      </c>
      <c r="R6" s="175" t="s">
        <v>9</v>
      </c>
      <c r="S6" s="175" t="s">
        <v>10</v>
      </c>
      <c r="T6" s="175" t="s">
        <v>9</v>
      </c>
      <c r="U6" s="175" t="s">
        <v>10</v>
      </c>
      <c r="V6" s="175" t="s">
        <v>9</v>
      </c>
      <c r="W6" s="175" t="s">
        <v>10</v>
      </c>
      <c r="X6" s="175" t="s">
        <v>9</v>
      </c>
      <c r="Y6" s="175" t="s">
        <v>10</v>
      </c>
      <c r="Z6" s="175" t="s">
        <v>9</v>
      </c>
      <c r="AA6" s="175" t="s">
        <v>10</v>
      </c>
      <c r="AB6" s="175" t="s">
        <v>9</v>
      </c>
      <c r="AC6" s="175" t="s">
        <v>10</v>
      </c>
      <c r="AD6" s="175" t="s">
        <v>9</v>
      </c>
      <c r="AE6" s="175" t="s">
        <v>10</v>
      </c>
    </row>
    <row r="7" spans="1:108" s="28" customFormat="1" ht="12.75" x14ac:dyDescent="0.2">
      <c r="A7" s="318" t="s">
        <v>51</v>
      </c>
      <c r="B7" s="169">
        <v>2011</v>
      </c>
      <c r="C7" s="117">
        <v>233224</v>
      </c>
      <c r="D7" s="117">
        <v>34368</v>
      </c>
      <c r="E7" s="118">
        <v>14.7</v>
      </c>
      <c r="F7" s="117">
        <v>86380</v>
      </c>
      <c r="G7" s="118">
        <v>37</v>
      </c>
      <c r="H7" s="117">
        <v>22063</v>
      </c>
      <c r="I7" s="118">
        <v>9.5</v>
      </c>
      <c r="J7" s="117">
        <v>10329</v>
      </c>
      <c r="K7" s="118">
        <v>4.4000000000000004</v>
      </c>
      <c r="L7" s="117">
        <v>5128</v>
      </c>
      <c r="M7" s="118">
        <v>2.2000000000000002</v>
      </c>
      <c r="N7" s="117">
        <v>43897</v>
      </c>
      <c r="O7" s="118">
        <v>18.8</v>
      </c>
      <c r="P7" s="117">
        <v>8108</v>
      </c>
      <c r="Q7" s="118">
        <v>3.5</v>
      </c>
      <c r="R7" s="117">
        <v>8368</v>
      </c>
      <c r="S7" s="194">
        <v>3.6</v>
      </c>
      <c r="T7" s="117">
        <v>10321</v>
      </c>
      <c r="U7" s="118">
        <v>4.4000000000000004</v>
      </c>
      <c r="V7" s="117">
        <v>4262</v>
      </c>
      <c r="W7" s="118">
        <v>1.8</v>
      </c>
      <c r="X7" s="117">
        <v>3102</v>
      </c>
      <c r="Y7" s="118">
        <v>1.3</v>
      </c>
      <c r="Z7" s="117">
        <v>2077</v>
      </c>
      <c r="AA7" s="118">
        <v>0.9</v>
      </c>
      <c r="AB7" s="117">
        <v>1535</v>
      </c>
      <c r="AC7" s="118">
        <v>0.7</v>
      </c>
      <c r="AD7" s="117">
        <v>4028</v>
      </c>
      <c r="AE7" s="118">
        <v>1.7</v>
      </c>
      <c r="BU7" s="28">
        <v>106</v>
      </c>
      <c r="BV7" s="28">
        <v>66</v>
      </c>
      <c r="BW7" s="28">
        <v>113</v>
      </c>
      <c r="BX7" s="28">
        <v>126</v>
      </c>
      <c r="BZ7" s="128">
        <f>SUM(E7,G7,I7,K7,M7)</f>
        <v>67.800000000000011</v>
      </c>
      <c r="CA7" s="128">
        <f>SUM(O7,Q7,S7,U7,W7)</f>
        <v>32.1</v>
      </c>
      <c r="CB7" s="128"/>
      <c r="CD7" s="128" t="e">
        <f>RANK(BZ7,CB$8:CB$257)</f>
        <v>#N/A</v>
      </c>
      <c r="CE7" s="128" t="e">
        <f>RANK(CA7,CC$8:CC$257)</f>
        <v>#N/A</v>
      </c>
      <c r="CG7" s="128" t="e">
        <f>VLOOKUP(#REF!,[1]Geography!$F$2:$G$11,2,FALSE)-SUMPRODUCT((CD7&lt;=CF$8:CF$257)*(#REF!=$A$21:$A$252))+1</f>
        <v>#REF!</v>
      </c>
      <c r="CH7" s="128" t="e">
        <f>VLOOKUP(#REF!,[1]Geography!$F$2:$G$11,2,FALSE)-SUMPRODUCT((CE7&lt;=CG$8:CG$257)*(#REF!=$A$21:$A$252))+1</f>
        <v>#REF!</v>
      </c>
      <c r="CJ7" s="128"/>
      <c r="CK7" s="128"/>
      <c r="CL7" s="128"/>
      <c r="CM7" s="128"/>
      <c r="CN7" s="128"/>
      <c r="CO7" s="128"/>
      <c r="CP7" s="128"/>
      <c r="CQ7" s="128"/>
      <c r="CR7" s="128"/>
      <c r="CS7" s="128"/>
      <c r="CT7" s="128"/>
      <c r="CU7" s="128"/>
      <c r="CV7" s="128"/>
      <c r="CW7" s="128"/>
      <c r="CX7" s="128"/>
      <c r="CY7" s="128"/>
      <c r="CZ7" s="128"/>
      <c r="DA7" s="128"/>
      <c r="DB7" s="128"/>
      <c r="DC7" s="128"/>
      <c r="DD7" s="128"/>
    </row>
    <row r="8" spans="1:108" s="15" customFormat="1" x14ac:dyDescent="0.25">
      <c r="A8" s="319"/>
      <c r="B8" s="169">
        <v>2001</v>
      </c>
      <c r="C8" s="117">
        <v>224679</v>
      </c>
      <c r="D8" s="117">
        <v>27510</v>
      </c>
      <c r="E8" s="118">
        <v>12.2</v>
      </c>
      <c r="F8" s="117">
        <v>86912</v>
      </c>
      <c r="G8" s="118">
        <v>38.700000000000003</v>
      </c>
      <c r="H8" s="117">
        <v>18223</v>
      </c>
      <c r="I8" s="118">
        <v>8.1</v>
      </c>
      <c r="J8" s="117">
        <v>8535</v>
      </c>
      <c r="K8" s="118">
        <v>3.8</v>
      </c>
      <c r="L8" s="117">
        <v>4025</v>
      </c>
      <c r="M8" s="118">
        <v>1.8</v>
      </c>
      <c r="N8" s="117">
        <v>36483</v>
      </c>
      <c r="O8" s="118">
        <v>16.2</v>
      </c>
      <c r="P8" s="117">
        <v>7343</v>
      </c>
      <c r="Q8" s="118">
        <v>3.3</v>
      </c>
      <c r="R8" s="117">
        <v>13446</v>
      </c>
      <c r="S8" s="118">
        <v>6</v>
      </c>
      <c r="T8" s="117">
        <v>15906</v>
      </c>
      <c r="U8" s="118">
        <v>7.1</v>
      </c>
      <c r="V8" s="117">
        <v>6296</v>
      </c>
      <c r="W8" s="118">
        <v>2.8</v>
      </c>
      <c r="X8" s="117">
        <v>2497</v>
      </c>
      <c r="Y8" s="118"/>
      <c r="Z8" s="117">
        <v>1682</v>
      </c>
      <c r="AA8" s="118"/>
      <c r="AB8" s="117">
        <v>734</v>
      </c>
      <c r="AC8" s="118"/>
      <c r="AD8" s="117">
        <v>2777</v>
      </c>
      <c r="AE8" s="118"/>
    </row>
    <row r="9" spans="1:108" s="28" customFormat="1" ht="12.75" x14ac:dyDescent="0.2">
      <c r="A9" s="360"/>
      <c r="B9" s="169" t="s">
        <v>12</v>
      </c>
      <c r="C9" s="117">
        <f>SUM(C7-C8)</f>
        <v>8545</v>
      </c>
      <c r="D9" s="117">
        <f t="shared" ref="D9:W9" si="0">SUM(D7-D8)</f>
        <v>6858</v>
      </c>
      <c r="E9" s="118">
        <f t="shared" si="0"/>
        <v>2.5</v>
      </c>
      <c r="F9" s="117">
        <f t="shared" si="0"/>
        <v>-532</v>
      </c>
      <c r="G9" s="118">
        <f t="shared" si="0"/>
        <v>-1.7000000000000028</v>
      </c>
      <c r="H9" s="117">
        <f t="shared" si="0"/>
        <v>3840</v>
      </c>
      <c r="I9" s="118">
        <f t="shared" si="0"/>
        <v>1.4000000000000004</v>
      </c>
      <c r="J9" s="117">
        <f t="shared" si="0"/>
        <v>1794</v>
      </c>
      <c r="K9" s="118">
        <f t="shared" si="0"/>
        <v>0.60000000000000053</v>
      </c>
      <c r="L9" s="117">
        <f t="shared" si="0"/>
        <v>1103</v>
      </c>
      <c r="M9" s="118">
        <f t="shared" si="0"/>
        <v>0.40000000000000013</v>
      </c>
      <c r="N9" s="117">
        <f t="shared" si="0"/>
        <v>7414</v>
      </c>
      <c r="O9" s="118">
        <f t="shared" si="0"/>
        <v>2.6000000000000014</v>
      </c>
      <c r="P9" s="117">
        <f t="shared" si="0"/>
        <v>765</v>
      </c>
      <c r="Q9" s="118">
        <f t="shared" si="0"/>
        <v>0.20000000000000018</v>
      </c>
      <c r="R9" s="117">
        <f t="shared" si="0"/>
        <v>-5078</v>
      </c>
      <c r="S9" s="118">
        <f t="shared" si="0"/>
        <v>-2.4</v>
      </c>
      <c r="T9" s="117">
        <f t="shared" si="0"/>
        <v>-5585</v>
      </c>
      <c r="U9" s="118">
        <f t="shared" si="0"/>
        <v>-2.6999999999999993</v>
      </c>
      <c r="V9" s="117">
        <f t="shared" si="0"/>
        <v>-2034</v>
      </c>
      <c r="W9" s="118">
        <f t="shared" si="0"/>
        <v>-0.99999999999999978</v>
      </c>
      <c r="X9" s="117"/>
      <c r="Y9" s="118"/>
      <c r="Z9" s="117"/>
      <c r="AA9" s="118"/>
      <c r="AB9" s="117"/>
      <c r="AC9" s="118"/>
      <c r="AD9" s="117"/>
      <c r="AE9" s="118"/>
    </row>
    <row r="10" spans="1:108" s="28" customFormat="1" ht="12.75" x14ac:dyDescent="0.2">
      <c r="A10" s="410" t="s">
        <v>70</v>
      </c>
      <c r="B10" s="195">
        <v>2011</v>
      </c>
      <c r="C10" s="117">
        <v>1924206</v>
      </c>
      <c r="D10" s="117">
        <v>272404</v>
      </c>
      <c r="E10" s="118">
        <v>14.2</v>
      </c>
      <c r="F10" s="117">
        <v>707759</v>
      </c>
      <c r="G10" s="118">
        <v>36.799999999999997</v>
      </c>
      <c r="H10" s="117">
        <v>125746</v>
      </c>
      <c r="I10" s="118">
        <v>6.5</v>
      </c>
      <c r="J10" s="117">
        <v>103313</v>
      </c>
      <c r="K10" s="118">
        <v>5.4</v>
      </c>
      <c r="L10" s="117">
        <v>62860</v>
      </c>
      <c r="M10" s="118">
        <v>3.3</v>
      </c>
      <c r="N10" s="117">
        <v>307240</v>
      </c>
      <c r="O10" s="118">
        <v>16</v>
      </c>
      <c r="P10" s="117">
        <v>113385</v>
      </c>
      <c r="Q10" s="118">
        <v>5.9</v>
      </c>
      <c r="R10" s="117">
        <v>77693</v>
      </c>
      <c r="S10" s="118">
        <v>4</v>
      </c>
      <c r="T10" s="117">
        <v>112274</v>
      </c>
      <c r="U10" s="118">
        <v>5.8</v>
      </c>
      <c r="V10" s="117">
        <v>41532</v>
      </c>
      <c r="W10" s="118">
        <v>2.2000000000000002</v>
      </c>
      <c r="X10" s="117">
        <v>31362</v>
      </c>
      <c r="Y10" s="118">
        <v>1.6</v>
      </c>
      <c r="Z10" s="117">
        <v>18436</v>
      </c>
      <c r="AA10" s="118">
        <v>1</v>
      </c>
      <c r="AB10" s="117">
        <v>18619</v>
      </c>
      <c r="AC10" s="118">
        <v>1</v>
      </c>
      <c r="AD10" s="117">
        <v>41107</v>
      </c>
      <c r="AE10" s="118">
        <v>2.1</v>
      </c>
      <c r="CJ10" s="128"/>
      <c r="CK10" s="128"/>
      <c r="CL10" s="128"/>
      <c r="CM10" s="128"/>
      <c r="CN10" s="128"/>
      <c r="CO10" s="128"/>
      <c r="CP10" s="128"/>
      <c r="CQ10" s="128"/>
      <c r="CR10" s="128"/>
      <c r="CS10" s="128"/>
      <c r="CT10" s="128"/>
      <c r="CU10" s="128"/>
      <c r="CV10" s="128"/>
      <c r="CW10" s="128"/>
      <c r="CX10" s="128"/>
      <c r="CY10" s="128"/>
      <c r="CZ10" s="128"/>
      <c r="DA10" s="128"/>
      <c r="DB10" s="128"/>
      <c r="DC10" s="128"/>
      <c r="DD10" s="128"/>
    </row>
    <row r="11" spans="1:108" s="15" customFormat="1" x14ac:dyDescent="0.25">
      <c r="A11" s="388"/>
      <c r="B11" s="169">
        <v>2001</v>
      </c>
      <c r="C11" s="117">
        <v>1831354</v>
      </c>
      <c r="D11" s="117">
        <v>217455</v>
      </c>
      <c r="E11" s="118">
        <v>11.9</v>
      </c>
      <c r="F11" s="117">
        <v>684414</v>
      </c>
      <c r="G11" s="118">
        <v>37.4</v>
      </c>
      <c r="H11" s="117">
        <v>96482</v>
      </c>
      <c r="I11" s="118">
        <v>5.3</v>
      </c>
      <c r="J11" s="117">
        <v>82987</v>
      </c>
      <c r="K11" s="118">
        <v>4.5</v>
      </c>
      <c r="L11" s="117">
        <v>41584</v>
      </c>
      <c r="M11" s="118">
        <v>2.2999999999999998</v>
      </c>
      <c r="N11" s="117">
        <v>274985</v>
      </c>
      <c r="O11" s="118">
        <v>15</v>
      </c>
      <c r="P11" s="117">
        <v>86736</v>
      </c>
      <c r="Q11" s="118">
        <v>4.7</v>
      </c>
      <c r="R11" s="117">
        <v>120428</v>
      </c>
      <c r="S11" s="118">
        <v>6.6</v>
      </c>
      <c r="T11" s="117">
        <v>164313</v>
      </c>
      <c r="U11" s="118">
        <v>9</v>
      </c>
      <c r="V11" s="117">
        <v>61970</v>
      </c>
      <c r="W11" s="118">
        <v>3.4</v>
      </c>
      <c r="X11" s="117">
        <v>23258</v>
      </c>
      <c r="Y11" s="118"/>
      <c r="Z11" s="117">
        <v>14771</v>
      </c>
      <c r="AA11" s="118"/>
      <c r="AB11" s="117">
        <v>9390</v>
      </c>
      <c r="AC11" s="118"/>
      <c r="AD11" s="117">
        <v>29321</v>
      </c>
      <c r="AE11" s="118"/>
    </row>
    <row r="12" spans="1:108" s="28" customFormat="1" ht="12.75" x14ac:dyDescent="0.2">
      <c r="A12" s="411"/>
      <c r="B12" s="169" t="s">
        <v>12</v>
      </c>
      <c r="C12" s="117">
        <f>SUM(C10-C11)</f>
        <v>92852</v>
      </c>
      <c r="D12" s="117">
        <f t="shared" ref="D12:W12" si="1">SUM(D10-D11)</f>
        <v>54949</v>
      </c>
      <c r="E12" s="118">
        <f t="shared" si="1"/>
        <v>2.2999999999999989</v>
      </c>
      <c r="F12" s="117">
        <f t="shared" si="1"/>
        <v>23345</v>
      </c>
      <c r="G12" s="118">
        <f t="shared" si="1"/>
        <v>-0.60000000000000142</v>
      </c>
      <c r="H12" s="117">
        <f t="shared" si="1"/>
        <v>29264</v>
      </c>
      <c r="I12" s="118">
        <f t="shared" si="1"/>
        <v>1.2000000000000002</v>
      </c>
      <c r="J12" s="117">
        <f t="shared" si="1"/>
        <v>20326</v>
      </c>
      <c r="K12" s="118">
        <f t="shared" si="1"/>
        <v>0.90000000000000036</v>
      </c>
      <c r="L12" s="117">
        <f t="shared" si="1"/>
        <v>21276</v>
      </c>
      <c r="M12" s="118">
        <f t="shared" si="1"/>
        <v>1</v>
      </c>
      <c r="N12" s="117">
        <f t="shared" si="1"/>
        <v>32255</v>
      </c>
      <c r="O12" s="118">
        <f t="shared" si="1"/>
        <v>1</v>
      </c>
      <c r="P12" s="117">
        <f t="shared" si="1"/>
        <v>26649</v>
      </c>
      <c r="Q12" s="118">
        <f t="shared" si="1"/>
        <v>1.2000000000000002</v>
      </c>
      <c r="R12" s="117">
        <f t="shared" si="1"/>
        <v>-42735</v>
      </c>
      <c r="S12" s="118">
        <f t="shared" si="1"/>
        <v>-2.5999999999999996</v>
      </c>
      <c r="T12" s="117">
        <f t="shared" si="1"/>
        <v>-52039</v>
      </c>
      <c r="U12" s="118">
        <f t="shared" si="1"/>
        <v>-3.2</v>
      </c>
      <c r="V12" s="117">
        <f t="shared" si="1"/>
        <v>-20438</v>
      </c>
      <c r="W12" s="118">
        <f t="shared" si="1"/>
        <v>-1.1999999999999997</v>
      </c>
      <c r="X12" s="117"/>
      <c r="Y12" s="118"/>
      <c r="Z12" s="117"/>
      <c r="AA12" s="118"/>
      <c r="AB12" s="117"/>
      <c r="AC12" s="118"/>
      <c r="AD12" s="117"/>
      <c r="AE12" s="118"/>
    </row>
    <row r="13" spans="1:108" s="28" customFormat="1" ht="12.75" hidden="1" x14ac:dyDescent="0.2">
      <c r="A13" s="130" t="s">
        <v>136</v>
      </c>
      <c r="B13" s="169">
        <v>2011</v>
      </c>
      <c r="C13" s="117">
        <v>41126540</v>
      </c>
      <c r="D13" s="117">
        <v>5646290</v>
      </c>
      <c r="E13" s="118">
        <v>13.7</v>
      </c>
      <c r="F13" s="117">
        <v>15815912</v>
      </c>
      <c r="G13" s="118">
        <v>38.5</v>
      </c>
      <c r="H13" s="117">
        <v>3987661</v>
      </c>
      <c r="I13" s="118">
        <v>9.6999999999999993</v>
      </c>
      <c r="J13" s="117">
        <v>1799536</v>
      </c>
      <c r="K13" s="118">
        <v>4.4000000000000004</v>
      </c>
      <c r="L13" s="117">
        <v>1410470</v>
      </c>
      <c r="M13" s="118">
        <v>3.4</v>
      </c>
      <c r="N13" s="117">
        <v>5682192</v>
      </c>
      <c r="O13" s="118">
        <v>13.8</v>
      </c>
      <c r="P13" s="117">
        <v>2389711</v>
      </c>
      <c r="Q13" s="118">
        <v>5.8</v>
      </c>
      <c r="R13" s="117">
        <v>1781530</v>
      </c>
      <c r="S13" s="118">
        <v>4.3</v>
      </c>
      <c r="T13" s="117">
        <v>1714894</v>
      </c>
      <c r="U13" s="118">
        <v>4.2</v>
      </c>
      <c r="V13" s="117">
        <v>898344</v>
      </c>
      <c r="W13" s="118">
        <v>2.2000000000000002</v>
      </c>
      <c r="X13" s="117">
        <v>502438</v>
      </c>
      <c r="Y13" s="118">
        <v>1.2</v>
      </c>
      <c r="Z13" s="117">
        <v>332683</v>
      </c>
      <c r="AA13" s="118">
        <v>0.8</v>
      </c>
      <c r="AB13" s="117">
        <v>291072</v>
      </c>
      <c r="AC13" s="118">
        <v>0.7</v>
      </c>
      <c r="AD13" s="117">
        <v>706924</v>
      </c>
      <c r="AE13" s="118">
        <v>1.7</v>
      </c>
      <c r="CJ13" s="128"/>
      <c r="CK13" s="128"/>
      <c r="CL13" s="128"/>
      <c r="CM13" s="128"/>
      <c r="CN13" s="128"/>
      <c r="CO13" s="128"/>
      <c r="CP13" s="128"/>
      <c r="CQ13" s="128"/>
      <c r="CR13" s="128"/>
      <c r="CS13" s="128"/>
      <c r="CT13" s="128"/>
      <c r="CU13" s="128"/>
      <c r="CV13" s="128"/>
      <c r="CW13" s="128"/>
      <c r="CX13" s="128"/>
      <c r="CY13" s="128"/>
      <c r="CZ13" s="128"/>
      <c r="DA13" s="128"/>
      <c r="DB13" s="128"/>
      <c r="DC13" s="128"/>
      <c r="DD13" s="128"/>
    </row>
    <row r="14" spans="1:108" s="15" customFormat="1" hidden="1" x14ac:dyDescent="0.25">
      <c r="A14" s="130"/>
      <c r="B14" s="169">
        <v>2001</v>
      </c>
      <c r="C14" s="117">
        <v>37607438</v>
      </c>
      <c r="D14" s="117">
        <v>4430831</v>
      </c>
      <c r="E14" s="118">
        <v>11.8</v>
      </c>
      <c r="F14" s="117">
        <v>15250199</v>
      </c>
      <c r="G14" s="118">
        <v>40.6</v>
      </c>
      <c r="H14" s="117">
        <v>3114490</v>
      </c>
      <c r="I14" s="118">
        <v>8.3000000000000007</v>
      </c>
      <c r="J14" s="117">
        <v>1261343</v>
      </c>
      <c r="K14" s="118">
        <v>3.4</v>
      </c>
      <c r="L14" s="117">
        <v>965341</v>
      </c>
      <c r="M14" s="118">
        <v>2.6</v>
      </c>
      <c r="N14" s="117">
        <v>5118950</v>
      </c>
      <c r="O14" s="118">
        <v>13.6</v>
      </c>
      <c r="P14" s="117">
        <v>1766784</v>
      </c>
      <c r="Q14" s="118">
        <v>4.7</v>
      </c>
      <c r="R14" s="117">
        <v>2448856</v>
      </c>
      <c r="S14" s="118">
        <v>6.5</v>
      </c>
      <c r="T14" s="117">
        <v>2076243</v>
      </c>
      <c r="U14" s="118">
        <v>5.5</v>
      </c>
      <c r="V14" s="117">
        <v>1174401</v>
      </c>
      <c r="W14" s="118">
        <v>3.1</v>
      </c>
      <c r="X14" s="117"/>
      <c r="Y14" s="118"/>
      <c r="Z14" s="117"/>
      <c r="AA14" s="118"/>
      <c r="AB14" s="117"/>
      <c r="AC14" s="118"/>
      <c r="AD14" s="117"/>
      <c r="AE14" s="118"/>
    </row>
    <row r="15" spans="1:108" s="28" customFormat="1" ht="12.75" hidden="1" x14ac:dyDescent="0.2">
      <c r="A15" s="196" t="s">
        <v>114</v>
      </c>
      <c r="B15" s="197">
        <v>2011</v>
      </c>
      <c r="C15" s="117">
        <v>2245166</v>
      </c>
      <c r="D15" s="117">
        <v>313022</v>
      </c>
      <c r="E15" s="118">
        <v>13.9</v>
      </c>
      <c r="F15" s="117">
        <v>799348</v>
      </c>
      <c r="G15" s="118">
        <v>35.6</v>
      </c>
      <c r="H15" s="117">
        <v>194029</v>
      </c>
      <c r="I15" s="118">
        <v>8.6</v>
      </c>
      <c r="J15" s="117">
        <v>96689</v>
      </c>
      <c r="K15" s="118">
        <v>4.3</v>
      </c>
      <c r="L15" s="117">
        <v>73647</v>
      </c>
      <c r="M15" s="118">
        <v>3.3</v>
      </c>
      <c r="N15" s="117">
        <v>361501</v>
      </c>
      <c r="O15" s="118">
        <v>16.100000000000001</v>
      </c>
      <c r="P15" s="117">
        <v>133880</v>
      </c>
      <c r="Q15" s="118">
        <v>6</v>
      </c>
      <c r="R15" s="117">
        <v>86396</v>
      </c>
      <c r="S15" s="118">
        <v>3.8</v>
      </c>
      <c r="T15" s="117">
        <v>140760</v>
      </c>
      <c r="U15" s="118">
        <v>6.3</v>
      </c>
      <c r="V15" s="117">
        <v>45894</v>
      </c>
      <c r="W15" s="118">
        <v>2</v>
      </c>
      <c r="X15" s="117">
        <v>30772</v>
      </c>
      <c r="Y15" s="118">
        <v>1.4</v>
      </c>
      <c r="Z15" s="117">
        <v>16820</v>
      </c>
      <c r="AA15" s="118">
        <v>0.7</v>
      </c>
      <c r="AB15" s="117">
        <v>14951</v>
      </c>
      <c r="AC15" s="118">
        <v>0.7</v>
      </c>
      <c r="AD15" s="117">
        <v>38428</v>
      </c>
      <c r="AE15" s="118">
        <v>1.7</v>
      </c>
      <c r="CJ15" s="128"/>
      <c r="CK15" s="128"/>
      <c r="CL15" s="128"/>
      <c r="CM15" s="128"/>
      <c r="CN15" s="128"/>
      <c r="CO15" s="128"/>
      <c r="CP15" s="128"/>
      <c r="CQ15" s="128"/>
      <c r="CR15" s="128"/>
      <c r="CS15" s="128"/>
      <c r="CT15" s="128"/>
      <c r="CU15" s="128"/>
      <c r="CV15" s="128"/>
      <c r="CW15" s="128"/>
      <c r="CX15" s="128"/>
      <c r="CY15" s="128"/>
      <c r="CZ15" s="128"/>
      <c r="DA15" s="128"/>
      <c r="DB15" s="128"/>
      <c r="DC15" s="128"/>
      <c r="DD15" s="128"/>
    </row>
    <row r="16" spans="1:108" s="15" customFormat="1" hidden="1" x14ac:dyDescent="0.25">
      <c r="A16" s="130"/>
      <c r="B16" s="169">
        <v>2001</v>
      </c>
      <c r="C16" s="117">
        <v>2075347</v>
      </c>
      <c r="D16" s="117">
        <v>234790</v>
      </c>
      <c r="E16" s="118">
        <v>11.3</v>
      </c>
      <c r="F16" s="117">
        <v>750958</v>
      </c>
      <c r="G16" s="118">
        <v>36.200000000000003</v>
      </c>
      <c r="H16" s="117">
        <v>159502</v>
      </c>
      <c r="I16" s="118">
        <v>7.7</v>
      </c>
      <c r="J16" s="117">
        <v>72488</v>
      </c>
      <c r="K16" s="118">
        <v>3.5</v>
      </c>
      <c r="L16" s="117">
        <v>47759</v>
      </c>
      <c r="M16" s="118">
        <v>2.2999999999999998</v>
      </c>
      <c r="N16" s="117">
        <v>307355</v>
      </c>
      <c r="O16" s="118">
        <v>14.8</v>
      </c>
      <c r="P16" s="117">
        <v>106220</v>
      </c>
      <c r="Q16" s="118">
        <v>5.0999999999999996</v>
      </c>
      <c r="R16" s="117">
        <v>132627</v>
      </c>
      <c r="S16" s="118">
        <v>6.4</v>
      </c>
      <c r="T16" s="117">
        <v>191342</v>
      </c>
      <c r="U16" s="118">
        <v>9.1999999999999993</v>
      </c>
      <c r="V16" s="117">
        <v>72306</v>
      </c>
      <c r="W16" s="118">
        <v>3.5</v>
      </c>
      <c r="X16" s="117"/>
      <c r="Y16" s="118"/>
      <c r="Z16" s="117"/>
      <c r="AA16" s="118"/>
      <c r="AB16" s="117"/>
      <c r="AC16" s="118"/>
      <c r="AD16" s="117"/>
      <c r="AE16" s="118"/>
    </row>
    <row r="17" spans="1:31" s="28" customFormat="1" ht="12.75" hidden="1" x14ac:dyDescent="0.2">
      <c r="A17" s="130"/>
      <c r="B17" s="169"/>
      <c r="C17" s="117"/>
      <c r="D17" s="117"/>
      <c r="E17" s="118"/>
      <c r="F17" s="117"/>
      <c r="G17" s="118"/>
      <c r="H17" s="117"/>
      <c r="I17" s="118"/>
      <c r="J17" s="117"/>
      <c r="K17" s="118"/>
      <c r="L17" s="117"/>
      <c r="M17" s="118"/>
      <c r="N17" s="117"/>
      <c r="O17" s="118"/>
      <c r="P17" s="117"/>
      <c r="Q17" s="118"/>
      <c r="R17" s="117"/>
      <c r="S17" s="118"/>
      <c r="T17" s="117"/>
      <c r="U17" s="118"/>
      <c r="V17" s="117"/>
      <c r="W17" s="118"/>
      <c r="X17" s="117"/>
      <c r="Y17" s="118"/>
      <c r="Z17" s="117"/>
      <c r="AA17" s="118"/>
      <c r="AB17" s="117"/>
      <c r="AC17" s="118"/>
      <c r="AD17" s="117"/>
      <c r="AE17" s="118"/>
    </row>
    <row r="18" spans="1:31" s="28" customFormat="1" ht="12.75" x14ac:dyDescent="0.2">
      <c r="A18" s="318" t="s">
        <v>69</v>
      </c>
      <c r="B18" s="169">
        <v>2011</v>
      </c>
      <c r="C18" s="117">
        <f>SUM(C13-C15)</f>
        <v>38881374</v>
      </c>
      <c r="D18" s="117">
        <f t="shared" ref="D18:R18" si="2">SUM(D13-D15)</f>
        <v>5333268</v>
      </c>
      <c r="E18" s="118">
        <v>13.716768342600238</v>
      </c>
      <c r="F18" s="117">
        <v>15016564</v>
      </c>
      <c r="G18" s="118">
        <v>38.621484930033596</v>
      </c>
      <c r="H18" s="117">
        <v>3793632</v>
      </c>
      <c r="I18" s="118">
        <v>9.7569391452061343</v>
      </c>
      <c r="J18" s="117">
        <v>1702847</v>
      </c>
      <c r="K18" s="118">
        <v>4.3795957416525457</v>
      </c>
      <c r="L18" s="117">
        <v>1336823</v>
      </c>
      <c r="M18" s="118">
        <v>3.4382092566996216</v>
      </c>
      <c r="N18" s="117">
        <v>5320691</v>
      </c>
      <c r="O18" s="118">
        <v>13.684421234702251</v>
      </c>
      <c r="P18" s="117">
        <v>2255831</v>
      </c>
      <c r="Q18" s="118">
        <v>5.8018294312335774</v>
      </c>
      <c r="R18" s="117">
        <f t="shared" si="2"/>
        <v>1695134</v>
      </c>
      <c r="S18" s="118">
        <v>4.3597584797286224</v>
      </c>
      <c r="T18" s="117">
        <v>1574134</v>
      </c>
      <c r="U18" s="118">
        <v>4.048555485719203</v>
      </c>
      <c r="V18" s="117">
        <v>852450</v>
      </c>
      <c r="W18" s="118">
        <v>2.1924379524242124</v>
      </c>
      <c r="X18" s="117">
        <f>SUM(X13-X15)</f>
        <v>471666</v>
      </c>
      <c r="Y18" s="118">
        <f t="shared" ref="Y18:AE18" si="3">SUM(Y13-Y15)</f>
        <v>-0.19999999999999996</v>
      </c>
      <c r="Z18" s="117">
        <f t="shared" si="3"/>
        <v>315863</v>
      </c>
      <c r="AA18" s="118">
        <f t="shared" si="3"/>
        <v>0.10000000000000009</v>
      </c>
      <c r="AB18" s="117">
        <f t="shared" si="3"/>
        <v>276121</v>
      </c>
      <c r="AC18" s="118">
        <f t="shared" si="3"/>
        <v>0</v>
      </c>
      <c r="AD18" s="117">
        <f t="shared" si="3"/>
        <v>668496</v>
      </c>
      <c r="AE18" s="118">
        <f t="shared" si="3"/>
        <v>0</v>
      </c>
    </row>
    <row r="19" spans="1:31" s="28" customFormat="1" ht="12.75" x14ac:dyDescent="0.2">
      <c r="A19" s="319"/>
      <c r="B19" s="169">
        <v>2001</v>
      </c>
      <c r="C19" s="117">
        <f>SUM(C14-C16)</f>
        <v>35532091</v>
      </c>
      <c r="D19" s="117">
        <f t="shared" ref="D19:R19" si="4">SUM(D14-D16)</f>
        <v>4196041</v>
      </c>
      <c r="E19" s="118">
        <v>11.809158656044193</v>
      </c>
      <c r="F19" s="117">
        <v>14499241</v>
      </c>
      <c r="G19" s="118">
        <v>40.8060448792614</v>
      </c>
      <c r="H19" s="117">
        <v>2954988</v>
      </c>
      <c r="I19" s="118">
        <v>8.3163920749837104</v>
      </c>
      <c r="J19" s="117">
        <v>1188855</v>
      </c>
      <c r="K19" s="118">
        <v>3.3458627582598504</v>
      </c>
      <c r="L19" s="117">
        <v>917582</v>
      </c>
      <c r="M19" s="118">
        <v>2.5824036080510995</v>
      </c>
      <c r="N19" s="117">
        <v>4811595</v>
      </c>
      <c r="O19" s="118">
        <v>13.54154755485682</v>
      </c>
      <c r="P19" s="117">
        <v>1660564</v>
      </c>
      <c r="Q19" s="118">
        <v>4.6734204299994611</v>
      </c>
      <c r="R19" s="117">
        <f t="shared" si="4"/>
        <v>2316229</v>
      </c>
      <c r="S19" s="118">
        <v>6.518696014822206</v>
      </c>
      <c r="T19" s="117">
        <v>1884901</v>
      </c>
      <c r="U19" s="118">
        <v>5.3047849055660699</v>
      </c>
      <c r="V19" s="117">
        <v>1102095</v>
      </c>
      <c r="W19" s="118">
        <v>3.1016891181551909</v>
      </c>
      <c r="X19" s="117">
        <v>305452</v>
      </c>
      <c r="Y19" s="118"/>
      <c r="Z19" s="117">
        <v>221511</v>
      </c>
      <c r="AA19" s="118"/>
      <c r="AB19" s="117">
        <v>110263</v>
      </c>
      <c r="AC19" s="118"/>
      <c r="AD19" s="117">
        <v>359728</v>
      </c>
      <c r="AE19" s="118"/>
    </row>
    <row r="20" spans="1:31" s="28" customFormat="1" ht="12.75" x14ac:dyDescent="0.2">
      <c r="A20" s="360"/>
      <c r="B20" s="169" t="s">
        <v>12</v>
      </c>
      <c r="C20" s="117">
        <f>SUM(C18-C19)</f>
        <v>3349283</v>
      </c>
      <c r="D20" s="117">
        <f t="shared" ref="D20:V20" si="5">SUM(D18-D19)</f>
        <v>1137227</v>
      </c>
      <c r="E20" s="118">
        <f>SUM(E18-E19)</f>
        <v>1.9076096865560448</v>
      </c>
      <c r="F20" s="117">
        <f t="shared" si="5"/>
        <v>517323</v>
      </c>
      <c r="G20" s="118">
        <f>SUM(G18-G19)</f>
        <v>-2.1845599492278041</v>
      </c>
      <c r="H20" s="117">
        <f t="shared" si="5"/>
        <v>838644</v>
      </c>
      <c r="I20" s="118">
        <f>SUM(I18-I19)</f>
        <v>1.4405470702224239</v>
      </c>
      <c r="J20" s="117">
        <f t="shared" si="5"/>
        <v>513992</v>
      </c>
      <c r="K20" s="118">
        <f>SUM(K18-K19)</f>
        <v>1.0337329833926954</v>
      </c>
      <c r="L20" s="117">
        <f t="shared" si="5"/>
        <v>419241</v>
      </c>
      <c r="M20" s="118">
        <f>SUM(M18-M19)</f>
        <v>0.85580564864852215</v>
      </c>
      <c r="N20" s="117">
        <f t="shared" si="5"/>
        <v>509096</v>
      </c>
      <c r="O20" s="118">
        <f>SUM(O18-O19)</f>
        <v>0.14287367984543131</v>
      </c>
      <c r="P20" s="117">
        <f t="shared" si="5"/>
        <v>595267</v>
      </c>
      <c r="Q20" s="118">
        <f>SUM(Q18-Q19)</f>
        <v>1.1284090012341164</v>
      </c>
      <c r="R20" s="117">
        <f t="shared" si="5"/>
        <v>-621095</v>
      </c>
      <c r="S20" s="118">
        <f>SUM(S18-S19)</f>
        <v>-2.1589375350935835</v>
      </c>
      <c r="T20" s="117">
        <f t="shared" si="5"/>
        <v>-310767</v>
      </c>
      <c r="U20" s="118">
        <f>SUM(U18-U19)</f>
        <v>-1.2562294198468669</v>
      </c>
      <c r="V20" s="117">
        <f t="shared" si="5"/>
        <v>-249645</v>
      </c>
      <c r="W20" s="118">
        <f>SUM(W18-W19)</f>
        <v>-0.90925116573097853</v>
      </c>
      <c r="X20" s="117"/>
      <c r="Y20" s="118"/>
      <c r="Z20" s="117"/>
      <c r="AA20" s="118"/>
      <c r="AB20" s="117"/>
      <c r="AC20" s="118"/>
      <c r="AD20" s="117"/>
      <c r="AE20" s="118"/>
    </row>
    <row r="21" spans="1:31" x14ac:dyDescent="0.25">
      <c r="AA21" s="17"/>
    </row>
    <row r="22" spans="1:31" x14ac:dyDescent="0.25">
      <c r="A22" s="19" t="s">
        <v>245</v>
      </c>
    </row>
    <row r="24" spans="1:31" x14ac:dyDescent="0.25">
      <c r="A24" s="1" t="s">
        <v>272</v>
      </c>
    </row>
    <row r="25" spans="1:31" x14ac:dyDescent="0.25">
      <c r="A25" s="401"/>
      <c r="B25" s="402"/>
      <c r="C25" s="200"/>
      <c r="D25" s="400" t="s">
        <v>194</v>
      </c>
      <c r="E25" s="400"/>
      <c r="F25" s="400"/>
      <c r="G25" s="400"/>
      <c r="H25" s="400"/>
      <c r="I25" s="400"/>
      <c r="J25" s="400"/>
      <c r="K25" s="400"/>
      <c r="L25" s="400"/>
      <c r="M25" s="400"/>
      <c r="N25" s="400" t="s">
        <v>195</v>
      </c>
      <c r="O25" s="400"/>
      <c r="P25" s="400"/>
      <c r="Q25" s="400"/>
      <c r="R25" s="400"/>
      <c r="S25" s="400"/>
      <c r="T25" s="400"/>
      <c r="U25" s="400"/>
      <c r="V25" s="400"/>
      <c r="W25" s="400"/>
      <c r="X25" s="400" t="s">
        <v>196</v>
      </c>
      <c r="Y25" s="400"/>
      <c r="Z25" s="400"/>
      <c r="AA25" s="400"/>
      <c r="AB25" s="400"/>
      <c r="AC25" s="400"/>
      <c r="AD25" s="400"/>
      <c r="AE25" s="400"/>
    </row>
    <row r="26" spans="1:31" ht="63.75" x14ac:dyDescent="0.25">
      <c r="A26" s="403"/>
      <c r="B26" s="404"/>
      <c r="C26" s="259" t="s">
        <v>271</v>
      </c>
      <c r="D26" s="291" t="s">
        <v>273</v>
      </c>
      <c r="E26" s="292"/>
      <c r="F26" s="291" t="s">
        <v>274</v>
      </c>
      <c r="G26" s="292"/>
      <c r="H26" s="291" t="s">
        <v>275</v>
      </c>
      <c r="I26" s="292"/>
      <c r="J26" s="291" t="s">
        <v>196</v>
      </c>
      <c r="K26" s="292"/>
      <c r="L26" s="291" t="s">
        <v>276</v>
      </c>
      <c r="M26" s="292"/>
      <c r="N26" s="291" t="s">
        <v>260</v>
      </c>
      <c r="O26" s="292"/>
      <c r="P26" s="291" t="s">
        <v>278</v>
      </c>
      <c r="Q26" s="292"/>
      <c r="R26" s="291" t="s">
        <v>277</v>
      </c>
      <c r="S26" s="292"/>
      <c r="T26" s="291" t="s">
        <v>279</v>
      </c>
      <c r="U26" s="292"/>
      <c r="V26" s="291" t="s">
        <v>264</v>
      </c>
      <c r="W26" s="292"/>
      <c r="X26" s="291" t="s">
        <v>280</v>
      </c>
      <c r="Y26" s="292"/>
      <c r="Z26" s="291" t="s">
        <v>266</v>
      </c>
      <c r="AA26" s="292"/>
      <c r="AB26" s="291" t="s">
        <v>281</v>
      </c>
      <c r="AC26" s="292"/>
      <c r="AD26" s="291" t="s">
        <v>282</v>
      </c>
      <c r="AE26" s="292"/>
    </row>
    <row r="27" spans="1:31" x14ac:dyDescent="0.25">
      <c r="A27" s="405"/>
      <c r="B27" s="406"/>
      <c r="C27" s="203" t="s">
        <v>9</v>
      </c>
      <c r="D27" s="203" t="s">
        <v>9</v>
      </c>
      <c r="E27" s="203" t="s">
        <v>10</v>
      </c>
      <c r="F27" s="203" t="s">
        <v>9</v>
      </c>
      <c r="G27" s="203" t="s">
        <v>10</v>
      </c>
      <c r="H27" s="203" t="s">
        <v>9</v>
      </c>
      <c r="I27" s="203" t="s">
        <v>10</v>
      </c>
      <c r="J27" s="203" t="s">
        <v>9</v>
      </c>
      <c r="K27" s="203" t="s">
        <v>10</v>
      </c>
      <c r="L27" s="203" t="s">
        <v>9</v>
      </c>
      <c r="M27" s="203" t="s">
        <v>10</v>
      </c>
      <c r="N27" s="203" t="s">
        <v>9</v>
      </c>
      <c r="O27" s="203" t="s">
        <v>10</v>
      </c>
      <c r="P27" s="203" t="s">
        <v>9</v>
      </c>
      <c r="Q27" s="203" t="s">
        <v>10</v>
      </c>
      <c r="R27" s="203" t="s">
        <v>9</v>
      </c>
      <c r="S27" s="203" t="s">
        <v>10</v>
      </c>
      <c r="T27" s="203" t="s">
        <v>9</v>
      </c>
      <c r="U27" s="203" t="s">
        <v>10</v>
      </c>
      <c r="V27" s="203" t="s">
        <v>9</v>
      </c>
      <c r="W27" s="203" t="s">
        <v>10</v>
      </c>
      <c r="X27" s="203" t="s">
        <v>9</v>
      </c>
      <c r="Y27" s="203" t="s">
        <v>10</v>
      </c>
      <c r="Z27" s="203" t="s">
        <v>9</v>
      </c>
      <c r="AA27" s="203" t="s">
        <v>10</v>
      </c>
      <c r="AB27" s="203" t="s">
        <v>9</v>
      </c>
      <c r="AC27" s="203" t="s">
        <v>10</v>
      </c>
      <c r="AD27" s="203" t="s">
        <v>9</v>
      </c>
      <c r="AE27" s="203" t="s">
        <v>10</v>
      </c>
    </row>
    <row r="28" spans="1:31" x14ac:dyDescent="0.25">
      <c r="A28" s="318" t="s">
        <v>51</v>
      </c>
      <c r="B28" s="241">
        <v>2011</v>
      </c>
      <c r="C28" s="204">
        <v>114193</v>
      </c>
      <c r="D28" s="204">
        <v>6980</v>
      </c>
      <c r="E28" s="205">
        <v>6.1</v>
      </c>
      <c r="F28" s="204">
        <v>52097</v>
      </c>
      <c r="G28" s="205">
        <v>45.6</v>
      </c>
      <c r="H28" s="204">
        <v>15120</v>
      </c>
      <c r="I28" s="205">
        <v>13.2</v>
      </c>
      <c r="J28" s="204">
        <v>6277</v>
      </c>
      <c r="K28" s="205">
        <v>5.5</v>
      </c>
      <c r="L28" s="204">
        <v>2171</v>
      </c>
      <c r="M28" s="205">
        <v>1.9</v>
      </c>
      <c r="N28" s="204">
        <v>18845</v>
      </c>
      <c r="O28" s="205">
        <v>16.5</v>
      </c>
      <c r="P28" s="204">
        <v>4066</v>
      </c>
      <c r="Q28" s="205">
        <v>3.6</v>
      </c>
      <c r="R28" s="204">
        <v>894</v>
      </c>
      <c r="S28" s="205">
        <v>0.8</v>
      </c>
      <c r="T28" s="204">
        <v>5578</v>
      </c>
      <c r="U28" s="205">
        <v>4.9000000000000004</v>
      </c>
      <c r="V28" s="204">
        <v>2165</v>
      </c>
      <c r="W28" s="205">
        <v>1.9</v>
      </c>
      <c r="X28" s="204">
        <v>1955</v>
      </c>
      <c r="Y28" s="205">
        <v>1.7</v>
      </c>
      <c r="Z28" s="204">
        <v>1369</v>
      </c>
      <c r="AA28" s="205">
        <v>1.2</v>
      </c>
      <c r="AB28" s="204">
        <v>911</v>
      </c>
      <c r="AC28" s="205">
        <v>0.8</v>
      </c>
      <c r="AD28" s="204">
        <v>2291</v>
      </c>
      <c r="AE28" s="205">
        <v>2</v>
      </c>
    </row>
    <row r="29" spans="1:31" x14ac:dyDescent="0.25">
      <c r="A29" s="319"/>
      <c r="B29" s="241">
        <v>2001</v>
      </c>
      <c r="C29" s="204">
        <v>110893</v>
      </c>
      <c r="D29" s="204">
        <v>3614</v>
      </c>
      <c r="E29" s="205">
        <v>3.26</v>
      </c>
      <c r="F29" s="204">
        <v>54648</v>
      </c>
      <c r="G29" s="205">
        <v>49.28</v>
      </c>
      <c r="H29" s="204">
        <v>13039</v>
      </c>
      <c r="I29" s="205">
        <v>11.76</v>
      </c>
      <c r="J29" s="204">
        <v>5558</v>
      </c>
      <c r="K29" s="205">
        <v>5.01</v>
      </c>
      <c r="L29" s="204">
        <v>1731</v>
      </c>
      <c r="M29" s="205">
        <v>1.56</v>
      </c>
      <c r="N29" s="204">
        <v>15428</v>
      </c>
      <c r="O29" s="205">
        <v>13.91</v>
      </c>
      <c r="P29" s="204">
        <v>3663</v>
      </c>
      <c r="Q29" s="205">
        <v>3.3</v>
      </c>
      <c r="R29" s="204">
        <v>974</v>
      </c>
      <c r="S29" s="205">
        <v>0.88</v>
      </c>
      <c r="T29" s="204">
        <v>9234</v>
      </c>
      <c r="U29" s="205">
        <v>8.33</v>
      </c>
      <c r="V29" s="204">
        <v>3004</v>
      </c>
      <c r="W29" s="205">
        <v>2.71</v>
      </c>
      <c r="X29" s="204">
        <v>1596</v>
      </c>
      <c r="Y29" s="205">
        <f>SUM(X29/C29*100)</f>
        <v>1.4392251990657661</v>
      </c>
      <c r="Z29" s="204">
        <v>1221</v>
      </c>
      <c r="AA29" s="205">
        <f>SUM(Z29/C29*100)</f>
        <v>1.1010613834958023</v>
      </c>
      <c r="AB29" s="204">
        <v>480</v>
      </c>
      <c r="AC29" s="205">
        <f>SUM(AB29/C29*100)</f>
        <v>0.4328496839295537</v>
      </c>
      <c r="AD29" s="204">
        <v>1810</v>
      </c>
      <c r="AE29" s="205">
        <f>SUM(AD29/C29*100)</f>
        <v>1.632204016484359</v>
      </c>
    </row>
    <row r="30" spans="1:31" x14ac:dyDescent="0.25">
      <c r="A30" s="360"/>
      <c r="B30" s="241" t="s">
        <v>12</v>
      </c>
      <c r="C30" s="204">
        <f t="shared" ref="C30:AE30" si="6">SUM(C28-C29)</f>
        <v>3300</v>
      </c>
      <c r="D30" s="204">
        <f t="shared" si="6"/>
        <v>3366</v>
      </c>
      <c r="E30" s="205">
        <f t="shared" si="6"/>
        <v>2.84</v>
      </c>
      <c r="F30" s="204">
        <f t="shared" si="6"/>
        <v>-2551</v>
      </c>
      <c r="G30" s="205">
        <f t="shared" si="6"/>
        <v>-3.6799999999999997</v>
      </c>
      <c r="H30" s="204">
        <f t="shared" si="6"/>
        <v>2081</v>
      </c>
      <c r="I30" s="205">
        <f t="shared" si="6"/>
        <v>1.4399999999999995</v>
      </c>
      <c r="J30" s="204">
        <f t="shared" si="6"/>
        <v>719</v>
      </c>
      <c r="K30" s="205">
        <f t="shared" si="6"/>
        <v>0.49000000000000021</v>
      </c>
      <c r="L30" s="204">
        <f t="shared" si="6"/>
        <v>440</v>
      </c>
      <c r="M30" s="205">
        <f t="shared" si="6"/>
        <v>0.33999999999999986</v>
      </c>
      <c r="N30" s="204">
        <f t="shared" si="6"/>
        <v>3417</v>
      </c>
      <c r="O30" s="205">
        <f t="shared" si="6"/>
        <v>2.59</v>
      </c>
      <c r="P30" s="204">
        <f t="shared" si="6"/>
        <v>403</v>
      </c>
      <c r="Q30" s="205">
        <f t="shared" si="6"/>
        <v>0.30000000000000027</v>
      </c>
      <c r="R30" s="204">
        <f t="shared" si="6"/>
        <v>-80</v>
      </c>
      <c r="S30" s="205">
        <f t="shared" si="6"/>
        <v>-7.999999999999996E-2</v>
      </c>
      <c r="T30" s="204">
        <f t="shared" si="6"/>
        <v>-3656</v>
      </c>
      <c r="U30" s="205">
        <f t="shared" si="6"/>
        <v>-3.4299999999999997</v>
      </c>
      <c r="V30" s="204">
        <f t="shared" si="6"/>
        <v>-839</v>
      </c>
      <c r="W30" s="205">
        <f t="shared" si="6"/>
        <v>-0.81</v>
      </c>
      <c r="X30" s="204">
        <f t="shared" si="6"/>
        <v>359</v>
      </c>
      <c r="Y30" s="205">
        <f t="shared" si="6"/>
        <v>0.26077480093423389</v>
      </c>
      <c r="Z30" s="204">
        <f t="shared" si="6"/>
        <v>148</v>
      </c>
      <c r="AA30" s="205">
        <f t="shared" si="6"/>
        <v>9.8938616504197663E-2</v>
      </c>
      <c r="AB30" s="204">
        <f t="shared" si="6"/>
        <v>431</v>
      </c>
      <c r="AC30" s="205">
        <f t="shared" si="6"/>
        <v>0.36715031607044635</v>
      </c>
      <c r="AD30" s="204">
        <f t="shared" si="6"/>
        <v>481</v>
      </c>
      <c r="AE30" s="205">
        <f t="shared" si="6"/>
        <v>0.36779598351564102</v>
      </c>
    </row>
    <row r="31" spans="1:31" x14ac:dyDescent="0.25">
      <c r="A31" s="318" t="s">
        <v>70</v>
      </c>
      <c r="B31" s="241">
        <v>2011</v>
      </c>
      <c r="C31" s="204">
        <v>948389</v>
      </c>
      <c r="D31" s="204">
        <v>58210</v>
      </c>
      <c r="E31" s="205">
        <v>6.1</v>
      </c>
      <c r="F31" s="204">
        <v>427206</v>
      </c>
      <c r="G31" s="205">
        <v>45</v>
      </c>
      <c r="H31" s="204">
        <v>90181</v>
      </c>
      <c r="I31" s="205">
        <v>9.5</v>
      </c>
      <c r="J31" s="204">
        <v>64250</v>
      </c>
      <c r="K31" s="205">
        <v>6.8</v>
      </c>
      <c r="L31" s="204">
        <v>28227</v>
      </c>
      <c r="M31" s="205">
        <v>3</v>
      </c>
      <c r="N31" s="204">
        <v>131783</v>
      </c>
      <c r="O31" s="205">
        <v>13.9</v>
      </c>
      <c r="P31" s="204">
        <v>59180</v>
      </c>
      <c r="Q31" s="205">
        <v>6.2</v>
      </c>
      <c r="R31" s="204">
        <v>9439</v>
      </c>
      <c r="S31" s="205">
        <v>1</v>
      </c>
      <c r="T31" s="204">
        <v>60525</v>
      </c>
      <c r="U31" s="205">
        <v>6.4</v>
      </c>
      <c r="V31" s="204">
        <v>19388</v>
      </c>
      <c r="W31" s="205">
        <v>2</v>
      </c>
      <c r="X31" s="204">
        <v>19682</v>
      </c>
      <c r="Y31" s="205">
        <v>2.1</v>
      </c>
      <c r="Z31" s="204">
        <v>12826</v>
      </c>
      <c r="AA31" s="205">
        <v>1.4</v>
      </c>
      <c r="AB31" s="204">
        <v>10911</v>
      </c>
      <c r="AC31" s="205">
        <v>1.2</v>
      </c>
      <c r="AD31" s="204">
        <v>24377</v>
      </c>
      <c r="AE31" s="205">
        <v>2.6</v>
      </c>
    </row>
    <row r="32" spans="1:31" x14ac:dyDescent="0.25">
      <c r="A32" s="319"/>
      <c r="B32" s="241">
        <v>2001</v>
      </c>
      <c r="C32" s="204">
        <v>896081</v>
      </c>
      <c r="D32" s="204">
        <v>29480</v>
      </c>
      <c r="E32" s="205">
        <v>3.29</v>
      </c>
      <c r="F32" s="204">
        <v>433423</v>
      </c>
      <c r="G32" s="205">
        <v>48.37</v>
      </c>
      <c r="H32" s="204">
        <v>70324</v>
      </c>
      <c r="I32" s="205">
        <v>7.85</v>
      </c>
      <c r="J32" s="204">
        <v>56193</v>
      </c>
      <c r="K32" s="205">
        <v>6.27</v>
      </c>
      <c r="L32" s="204">
        <v>18215</v>
      </c>
      <c r="M32" s="205">
        <v>2.0299999999999998</v>
      </c>
      <c r="N32" s="204">
        <v>113577</v>
      </c>
      <c r="O32" s="205">
        <v>12.67</v>
      </c>
      <c r="P32" s="204">
        <v>43585</v>
      </c>
      <c r="Q32" s="205">
        <v>4.8600000000000003</v>
      </c>
      <c r="R32" s="204">
        <v>10473</v>
      </c>
      <c r="S32" s="205">
        <v>1.17</v>
      </c>
      <c r="T32" s="204">
        <v>94019</v>
      </c>
      <c r="U32" s="205">
        <v>10.49</v>
      </c>
      <c r="V32" s="204">
        <v>26792</v>
      </c>
      <c r="W32" s="205">
        <v>2.99</v>
      </c>
      <c r="X32" s="204">
        <v>15155</v>
      </c>
      <c r="Y32" s="205">
        <f>SUM(X32/C32*100)</f>
        <v>1.6912533576763706</v>
      </c>
      <c r="Z32" s="204">
        <v>11474</v>
      </c>
      <c r="AA32" s="205">
        <f>SUM(Z32/C32*100)</f>
        <v>1.2804646008563958</v>
      </c>
      <c r="AB32" s="204">
        <v>5957</v>
      </c>
      <c r="AC32" s="205">
        <f>SUM(AB32/C32*100)</f>
        <v>0.66478365237071202</v>
      </c>
      <c r="AD32" s="204">
        <v>19657</v>
      </c>
      <c r="AE32" s="205">
        <f>SUM(AD32/C32*100)</f>
        <v>2.1936632960636371</v>
      </c>
    </row>
    <row r="33" spans="1:31" x14ac:dyDescent="0.25">
      <c r="A33" s="360"/>
      <c r="B33" s="241" t="s">
        <v>12</v>
      </c>
      <c r="C33" s="204">
        <f>SUM(C31-C32)</f>
        <v>52308</v>
      </c>
      <c r="D33" s="204">
        <f t="shared" ref="D33:AD33" si="7">SUM(D31-D32)</f>
        <v>28730</v>
      </c>
      <c r="E33" s="205">
        <f t="shared" si="7"/>
        <v>2.8099999999999996</v>
      </c>
      <c r="F33" s="204">
        <f t="shared" si="7"/>
        <v>-6217</v>
      </c>
      <c r="G33" s="205">
        <f t="shared" si="7"/>
        <v>-3.3699999999999974</v>
      </c>
      <c r="H33" s="204">
        <f t="shared" si="7"/>
        <v>19857</v>
      </c>
      <c r="I33" s="205">
        <f t="shared" si="7"/>
        <v>1.6500000000000004</v>
      </c>
      <c r="J33" s="204">
        <f t="shared" si="7"/>
        <v>8057</v>
      </c>
      <c r="K33" s="205">
        <f t="shared" si="7"/>
        <v>0.53000000000000025</v>
      </c>
      <c r="L33" s="204">
        <f t="shared" si="7"/>
        <v>10012</v>
      </c>
      <c r="M33" s="205">
        <f t="shared" si="7"/>
        <v>0.9700000000000002</v>
      </c>
      <c r="N33" s="204">
        <f t="shared" si="7"/>
        <v>18206</v>
      </c>
      <c r="O33" s="205">
        <f t="shared" si="7"/>
        <v>1.2300000000000004</v>
      </c>
      <c r="P33" s="204">
        <f t="shared" si="7"/>
        <v>15595</v>
      </c>
      <c r="Q33" s="205">
        <f t="shared" si="7"/>
        <v>1.3399999999999999</v>
      </c>
      <c r="R33" s="204">
        <f t="shared" si="7"/>
        <v>-1034</v>
      </c>
      <c r="S33" s="205">
        <f t="shared" si="7"/>
        <v>-0.16999999999999993</v>
      </c>
      <c r="T33" s="204">
        <f t="shared" si="7"/>
        <v>-33494</v>
      </c>
      <c r="U33" s="205">
        <f t="shared" si="7"/>
        <v>-4.09</v>
      </c>
      <c r="V33" s="204">
        <f t="shared" si="7"/>
        <v>-7404</v>
      </c>
      <c r="W33" s="205">
        <f t="shared" si="7"/>
        <v>-0.99000000000000021</v>
      </c>
      <c r="X33" s="204">
        <f t="shared" si="7"/>
        <v>4527</v>
      </c>
      <c r="Y33" s="205">
        <f>SUM(Y31-Y32)</f>
        <v>0.40874664232362945</v>
      </c>
      <c r="Z33" s="204">
        <f t="shared" si="7"/>
        <v>1352</v>
      </c>
      <c r="AA33" s="205">
        <f>SUM(AA31-AA32)</f>
        <v>0.11953539914360412</v>
      </c>
      <c r="AB33" s="204">
        <f t="shared" si="7"/>
        <v>4954</v>
      </c>
      <c r="AC33" s="205">
        <f>SUM(AC31-AC32)</f>
        <v>0.53521634762928794</v>
      </c>
      <c r="AD33" s="204">
        <f t="shared" si="7"/>
        <v>4720</v>
      </c>
      <c r="AE33" s="205">
        <f>SUM(AE31-AE32)</f>
        <v>0.40633670393636301</v>
      </c>
    </row>
    <row r="34" spans="1:31" x14ac:dyDescent="0.25">
      <c r="A34" s="318" t="s">
        <v>69</v>
      </c>
      <c r="B34" s="241">
        <v>2011</v>
      </c>
      <c r="C34" s="204">
        <v>19278552</v>
      </c>
      <c r="D34" s="204">
        <v>1174518</v>
      </c>
      <c r="E34" s="205">
        <v>6.1</v>
      </c>
      <c r="F34" s="204">
        <v>9013615</v>
      </c>
      <c r="G34" s="205">
        <v>46.8</v>
      </c>
      <c r="H34" s="204">
        <v>2670662</v>
      </c>
      <c r="I34" s="205">
        <v>13.9</v>
      </c>
      <c r="J34" s="204">
        <v>1015551</v>
      </c>
      <c r="K34" s="205">
        <v>5.3</v>
      </c>
      <c r="L34" s="204">
        <v>619267</v>
      </c>
      <c r="M34" s="205">
        <v>3.2</v>
      </c>
      <c r="N34" s="204">
        <v>2270916</v>
      </c>
      <c r="O34" s="205">
        <v>11.8</v>
      </c>
      <c r="P34" s="204">
        <v>1148356</v>
      </c>
      <c r="Q34" s="205">
        <v>6</v>
      </c>
      <c r="R34" s="204">
        <v>156757</v>
      </c>
      <c r="S34" s="205">
        <v>0.8</v>
      </c>
      <c r="T34" s="204">
        <v>823553</v>
      </c>
      <c r="U34" s="205">
        <v>4.3</v>
      </c>
      <c r="V34" s="204">
        <v>385357</v>
      </c>
      <c r="W34" s="205">
        <v>2</v>
      </c>
      <c r="X34" s="204">
        <v>294044</v>
      </c>
      <c r="Y34" s="205">
        <v>1.5</v>
      </c>
      <c r="Z34" s="204">
        <v>207878</v>
      </c>
      <c r="AA34" s="205">
        <v>1.1000000000000001</v>
      </c>
      <c r="AB34" s="204">
        <v>156294</v>
      </c>
      <c r="AC34" s="205">
        <v>0.8</v>
      </c>
      <c r="AD34" s="204">
        <v>380135</v>
      </c>
      <c r="AE34" s="205">
        <v>2</v>
      </c>
    </row>
    <row r="35" spans="1:31" x14ac:dyDescent="0.25">
      <c r="A35" s="319"/>
      <c r="B35" s="241">
        <v>2001</v>
      </c>
      <c r="C35" s="204">
        <v>17489977</v>
      </c>
      <c r="D35" s="204">
        <v>588867</v>
      </c>
      <c r="E35" s="205">
        <v>3.37</v>
      </c>
      <c r="F35" s="204">
        <v>9055504</v>
      </c>
      <c r="G35" s="205">
        <v>51.78</v>
      </c>
      <c r="H35" s="204">
        <v>2159232</v>
      </c>
      <c r="I35" s="205">
        <v>12.35</v>
      </c>
      <c r="J35" s="204">
        <v>746976</v>
      </c>
      <c r="K35" s="205">
        <v>4.2699999999999996</v>
      </c>
      <c r="L35" s="204">
        <v>418480</v>
      </c>
      <c r="M35" s="205">
        <v>2.39</v>
      </c>
      <c r="N35" s="204">
        <v>2030401</v>
      </c>
      <c r="O35" s="205">
        <v>11.61</v>
      </c>
      <c r="P35" s="204">
        <v>827180</v>
      </c>
      <c r="Q35" s="205">
        <v>4.7300000000000004</v>
      </c>
      <c r="R35" s="204">
        <v>158822</v>
      </c>
      <c r="S35" s="205">
        <v>0.91</v>
      </c>
      <c r="T35" s="204">
        <v>1027287</v>
      </c>
      <c r="U35" s="205">
        <v>5.87</v>
      </c>
      <c r="V35" s="204">
        <v>477228</v>
      </c>
      <c r="W35" s="205">
        <v>2.73</v>
      </c>
      <c r="X35" s="204">
        <v>193008</v>
      </c>
      <c r="Y35" s="205">
        <f>SUM(X35/C35*100)</f>
        <v>1.103534898873795</v>
      </c>
      <c r="Z35" s="204">
        <v>155153</v>
      </c>
      <c r="AA35" s="205">
        <f>SUM(Z35/C35*100)</f>
        <v>0.8870966496982815</v>
      </c>
      <c r="AB35" s="204">
        <v>65098</v>
      </c>
      <c r="AC35" s="205">
        <f>SUM(AB35/C35*100)</f>
        <v>0.3722017473207655</v>
      </c>
      <c r="AD35" s="204">
        <v>220893</v>
      </c>
      <c r="AE35" s="205">
        <f>SUM(AD35/C35*100)</f>
        <v>1.2629690707998071</v>
      </c>
    </row>
    <row r="36" spans="1:31" x14ac:dyDescent="0.25">
      <c r="A36" s="360"/>
      <c r="B36" s="241" t="s">
        <v>12</v>
      </c>
      <c r="C36" s="204">
        <f>SUM(C34-C35)</f>
        <v>1788575</v>
      </c>
      <c r="D36" s="204">
        <f t="shared" ref="D36:AD36" si="8">SUM(D34-D35)</f>
        <v>585651</v>
      </c>
      <c r="E36" s="205">
        <f t="shared" si="8"/>
        <v>2.7299999999999995</v>
      </c>
      <c r="F36" s="204">
        <f t="shared" si="8"/>
        <v>-41889</v>
      </c>
      <c r="G36" s="205">
        <f t="shared" si="8"/>
        <v>-4.980000000000004</v>
      </c>
      <c r="H36" s="204">
        <f t="shared" si="8"/>
        <v>511430</v>
      </c>
      <c r="I36" s="205">
        <f t="shared" si="8"/>
        <v>1.5500000000000007</v>
      </c>
      <c r="J36" s="204">
        <f t="shared" si="8"/>
        <v>268575</v>
      </c>
      <c r="K36" s="205">
        <f t="shared" si="8"/>
        <v>1.0300000000000002</v>
      </c>
      <c r="L36" s="204">
        <f t="shared" si="8"/>
        <v>200787</v>
      </c>
      <c r="M36" s="205">
        <f t="shared" si="8"/>
        <v>0.81</v>
      </c>
      <c r="N36" s="204">
        <f t="shared" si="8"/>
        <v>240515</v>
      </c>
      <c r="O36" s="205">
        <f t="shared" si="8"/>
        <v>0.19000000000000128</v>
      </c>
      <c r="P36" s="204">
        <f t="shared" si="8"/>
        <v>321176</v>
      </c>
      <c r="Q36" s="205">
        <f t="shared" si="8"/>
        <v>1.2699999999999996</v>
      </c>
      <c r="R36" s="204">
        <f t="shared" si="8"/>
        <v>-2065</v>
      </c>
      <c r="S36" s="205">
        <f t="shared" si="8"/>
        <v>-0.10999999999999999</v>
      </c>
      <c r="T36" s="204">
        <f t="shared" si="8"/>
        <v>-203734</v>
      </c>
      <c r="U36" s="205">
        <f t="shared" si="8"/>
        <v>-1.5700000000000003</v>
      </c>
      <c r="V36" s="204">
        <f t="shared" si="8"/>
        <v>-91871</v>
      </c>
      <c r="W36" s="205">
        <f t="shared" si="8"/>
        <v>-0.73</v>
      </c>
      <c r="X36" s="204">
        <f t="shared" si="8"/>
        <v>101036</v>
      </c>
      <c r="Y36" s="205">
        <f>SUM(Y34-Y35)</f>
        <v>0.39646510112620503</v>
      </c>
      <c r="Z36" s="204">
        <f t="shared" si="8"/>
        <v>52725</v>
      </c>
      <c r="AA36" s="205">
        <f>SUM(AA34-AA35)</f>
        <v>0.21290335030171859</v>
      </c>
      <c r="AB36" s="204">
        <f t="shared" si="8"/>
        <v>91196</v>
      </c>
      <c r="AC36" s="205">
        <f>SUM(AC34-AC35)</f>
        <v>0.42779825267923455</v>
      </c>
      <c r="AD36" s="204">
        <f t="shared" si="8"/>
        <v>159242</v>
      </c>
      <c r="AE36" s="205">
        <f>SUM(AE34-AE35)</f>
        <v>0.73703092920019286</v>
      </c>
    </row>
    <row r="38" spans="1:31" x14ac:dyDescent="0.25">
      <c r="A38" s="19" t="s">
        <v>328</v>
      </c>
    </row>
    <row r="40" spans="1:31" x14ac:dyDescent="0.25">
      <c r="A40" s="1" t="s">
        <v>284</v>
      </c>
    </row>
    <row r="41" spans="1:31" x14ac:dyDescent="0.25">
      <c r="A41" s="394"/>
      <c r="B41" s="395"/>
      <c r="C41" s="201"/>
      <c r="D41" s="400" t="s">
        <v>194</v>
      </c>
      <c r="E41" s="400"/>
      <c r="F41" s="400"/>
      <c r="G41" s="400"/>
      <c r="H41" s="400"/>
      <c r="I41" s="400"/>
      <c r="J41" s="400"/>
      <c r="K41" s="400"/>
      <c r="L41" s="400"/>
      <c r="M41" s="400"/>
      <c r="N41" s="400" t="s">
        <v>195</v>
      </c>
      <c r="O41" s="400"/>
      <c r="P41" s="400"/>
      <c r="Q41" s="400"/>
      <c r="R41" s="400"/>
      <c r="S41" s="400"/>
      <c r="T41" s="400"/>
      <c r="U41" s="400"/>
      <c r="V41" s="400"/>
      <c r="W41" s="400"/>
      <c r="X41" s="400" t="s">
        <v>285</v>
      </c>
      <c r="Y41" s="400"/>
      <c r="Z41" s="400"/>
      <c r="AA41" s="400"/>
      <c r="AB41" s="400"/>
      <c r="AC41" s="400"/>
      <c r="AD41" s="400"/>
      <c r="AE41" s="400"/>
    </row>
    <row r="42" spans="1:31" ht="39.75" customHeight="1" x14ac:dyDescent="0.25">
      <c r="A42" s="396"/>
      <c r="B42" s="397"/>
      <c r="C42" s="259" t="s">
        <v>283</v>
      </c>
      <c r="D42" s="291" t="s">
        <v>286</v>
      </c>
      <c r="E42" s="292"/>
      <c r="F42" s="291" t="s">
        <v>287</v>
      </c>
      <c r="G42" s="292"/>
      <c r="H42" s="291" t="s">
        <v>288</v>
      </c>
      <c r="I42" s="292"/>
      <c r="J42" s="407" t="s">
        <v>196</v>
      </c>
      <c r="K42" s="408"/>
      <c r="L42" s="291" t="s">
        <v>289</v>
      </c>
      <c r="M42" s="292"/>
      <c r="N42" s="291" t="s">
        <v>260</v>
      </c>
      <c r="O42" s="292"/>
      <c r="P42" s="291" t="s">
        <v>290</v>
      </c>
      <c r="Q42" s="292"/>
      <c r="R42" s="291" t="s">
        <v>291</v>
      </c>
      <c r="S42" s="292"/>
      <c r="T42" s="291" t="s">
        <v>292</v>
      </c>
      <c r="U42" s="292"/>
      <c r="V42" s="291" t="s">
        <v>264</v>
      </c>
      <c r="W42" s="292"/>
      <c r="X42" s="291" t="s">
        <v>293</v>
      </c>
      <c r="Y42" s="292"/>
      <c r="Z42" s="291" t="s">
        <v>294</v>
      </c>
      <c r="AA42" s="292"/>
      <c r="AB42" s="291" t="s">
        <v>295</v>
      </c>
      <c r="AC42" s="292"/>
      <c r="AD42" s="291" t="s">
        <v>296</v>
      </c>
      <c r="AE42" s="292"/>
    </row>
    <row r="43" spans="1:31" x14ac:dyDescent="0.25">
      <c r="A43" s="398"/>
      <c r="B43" s="399"/>
      <c r="C43" s="203" t="s">
        <v>9</v>
      </c>
      <c r="D43" s="203" t="s">
        <v>9</v>
      </c>
      <c r="E43" s="203" t="s">
        <v>10</v>
      </c>
      <c r="F43" s="203" t="s">
        <v>9</v>
      </c>
      <c r="G43" s="203" t="s">
        <v>10</v>
      </c>
      <c r="H43" s="203" t="s">
        <v>9</v>
      </c>
      <c r="I43" s="203" t="s">
        <v>10</v>
      </c>
      <c r="J43" s="203" t="s">
        <v>9</v>
      </c>
      <c r="K43" s="203" t="s">
        <v>10</v>
      </c>
      <c r="L43" s="203" t="s">
        <v>9</v>
      </c>
      <c r="M43" s="203" t="s">
        <v>10</v>
      </c>
      <c r="N43" s="203" t="s">
        <v>9</v>
      </c>
      <c r="O43" s="203" t="s">
        <v>10</v>
      </c>
      <c r="P43" s="203" t="s">
        <v>9</v>
      </c>
      <c r="Q43" s="203" t="s">
        <v>10</v>
      </c>
      <c r="R43" s="203" t="s">
        <v>9</v>
      </c>
      <c r="S43" s="203" t="s">
        <v>10</v>
      </c>
      <c r="T43" s="203" t="s">
        <v>9</v>
      </c>
      <c r="U43" s="203" t="s">
        <v>10</v>
      </c>
      <c r="V43" s="203" t="s">
        <v>9</v>
      </c>
      <c r="W43" s="203" t="s">
        <v>10</v>
      </c>
      <c r="X43" s="203" t="s">
        <v>9</v>
      </c>
      <c r="Y43" s="203" t="s">
        <v>10</v>
      </c>
      <c r="Z43" s="203" t="s">
        <v>9</v>
      </c>
      <c r="AA43" s="203" t="s">
        <v>10</v>
      </c>
      <c r="AB43" s="203" t="s">
        <v>9</v>
      </c>
      <c r="AC43" s="203" t="s">
        <v>10</v>
      </c>
      <c r="AD43" s="203" t="s">
        <v>9</v>
      </c>
      <c r="AE43" s="203" t="s">
        <v>10</v>
      </c>
    </row>
    <row r="44" spans="1:31" x14ac:dyDescent="0.25">
      <c r="A44" s="318" t="s">
        <v>51</v>
      </c>
      <c r="B44" s="241">
        <v>2011</v>
      </c>
      <c r="C44" s="204">
        <v>119031</v>
      </c>
      <c r="D44" s="204">
        <v>27388</v>
      </c>
      <c r="E44" s="205">
        <v>23</v>
      </c>
      <c r="F44" s="204">
        <v>34283</v>
      </c>
      <c r="G44" s="205">
        <v>28.8</v>
      </c>
      <c r="H44" s="204">
        <v>6943</v>
      </c>
      <c r="I44" s="205">
        <v>5.8</v>
      </c>
      <c r="J44" s="204">
        <v>4052</v>
      </c>
      <c r="K44" s="205">
        <v>3.4</v>
      </c>
      <c r="L44" s="204">
        <v>2957</v>
      </c>
      <c r="M44" s="205">
        <v>2.5</v>
      </c>
      <c r="N44" s="204">
        <v>25052</v>
      </c>
      <c r="O44" s="205">
        <v>21</v>
      </c>
      <c r="P44" s="204">
        <v>4042</v>
      </c>
      <c r="Q44" s="205">
        <v>3.4</v>
      </c>
      <c r="R44" s="204">
        <v>7474</v>
      </c>
      <c r="S44" s="205">
        <v>6.3</v>
      </c>
      <c r="T44" s="204">
        <v>4743</v>
      </c>
      <c r="U44" s="205">
        <v>4</v>
      </c>
      <c r="V44" s="204">
        <v>2097</v>
      </c>
      <c r="W44" s="205">
        <v>1.8</v>
      </c>
      <c r="X44" s="204">
        <v>1147</v>
      </c>
      <c r="Y44" s="205">
        <v>1</v>
      </c>
      <c r="Z44" s="204">
        <v>708</v>
      </c>
      <c r="AA44" s="205">
        <v>0.6</v>
      </c>
      <c r="AB44" s="204">
        <v>624</v>
      </c>
      <c r="AC44" s="205">
        <v>0.5</v>
      </c>
      <c r="AD44" s="204">
        <v>1737</v>
      </c>
      <c r="AE44" s="205">
        <v>1.5</v>
      </c>
    </row>
    <row r="45" spans="1:31" x14ac:dyDescent="0.25">
      <c r="A45" s="319"/>
      <c r="B45" s="241">
        <v>2001</v>
      </c>
      <c r="C45" s="204">
        <v>113786</v>
      </c>
      <c r="D45" s="204">
        <v>23896</v>
      </c>
      <c r="E45" s="205">
        <v>21</v>
      </c>
      <c r="F45" s="204">
        <v>32264</v>
      </c>
      <c r="G45" s="205">
        <v>28.35</v>
      </c>
      <c r="H45" s="204">
        <v>5184</v>
      </c>
      <c r="I45" s="205">
        <v>4.5599999999999996</v>
      </c>
      <c r="J45" s="204">
        <v>2977</v>
      </c>
      <c r="K45" s="205">
        <v>2.62</v>
      </c>
      <c r="L45" s="204">
        <v>2294</v>
      </c>
      <c r="M45" s="205">
        <v>2.02</v>
      </c>
      <c r="N45" s="204">
        <v>21055</v>
      </c>
      <c r="O45" s="205">
        <v>18.5</v>
      </c>
      <c r="P45" s="204">
        <v>3680</v>
      </c>
      <c r="Q45" s="205">
        <v>3.23</v>
      </c>
      <c r="R45" s="204">
        <v>12472</v>
      </c>
      <c r="S45" s="205">
        <v>10.96</v>
      </c>
      <c r="T45" s="204">
        <v>6672</v>
      </c>
      <c r="U45" s="205">
        <v>5.86</v>
      </c>
      <c r="V45" s="204">
        <v>3292</v>
      </c>
      <c r="W45" s="205">
        <v>2.89</v>
      </c>
      <c r="X45" s="204">
        <v>901</v>
      </c>
      <c r="Y45" s="205">
        <f>SUM(X45/C45*100)</f>
        <v>0.79183730863199331</v>
      </c>
      <c r="Z45" s="204">
        <v>461</v>
      </c>
      <c r="AA45" s="205">
        <f>SUM(Z45/C45*100)</f>
        <v>0.40514650308473799</v>
      </c>
      <c r="AB45" s="204">
        <v>254</v>
      </c>
      <c r="AC45" s="205">
        <f>SUM(AB45/C45*100)</f>
        <v>0.223226055929552</v>
      </c>
      <c r="AD45" s="204">
        <v>967</v>
      </c>
      <c r="AE45" s="205">
        <f>SUM(AD45/C45*100)</f>
        <v>0.84984092946408174</v>
      </c>
    </row>
    <row r="46" spans="1:31" x14ac:dyDescent="0.25">
      <c r="A46" s="360"/>
      <c r="B46" s="241" t="s">
        <v>12</v>
      </c>
      <c r="C46" s="204">
        <f>SUM(C44-C45)</f>
        <v>5245</v>
      </c>
      <c r="D46" s="206">
        <f t="shared" ref="D46:AD46" si="9">SUM(D44-D45)</f>
        <v>3492</v>
      </c>
      <c r="E46" s="205">
        <f t="shared" si="9"/>
        <v>2</v>
      </c>
      <c r="F46" s="206">
        <f t="shared" si="9"/>
        <v>2019</v>
      </c>
      <c r="G46" s="205">
        <f t="shared" si="9"/>
        <v>0.44999999999999929</v>
      </c>
      <c r="H46" s="206">
        <f t="shared" si="9"/>
        <v>1759</v>
      </c>
      <c r="I46" s="205">
        <f t="shared" si="9"/>
        <v>1.2400000000000002</v>
      </c>
      <c r="J46" s="206">
        <f t="shared" si="9"/>
        <v>1075</v>
      </c>
      <c r="K46" s="205">
        <f t="shared" si="9"/>
        <v>0.7799999999999998</v>
      </c>
      <c r="L46" s="206">
        <f t="shared" si="9"/>
        <v>663</v>
      </c>
      <c r="M46" s="205">
        <f t="shared" si="9"/>
        <v>0.48</v>
      </c>
      <c r="N46" s="206">
        <f t="shared" si="9"/>
        <v>3997</v>
      </c>
      <c r="O46" s="205">
        <f t="shared" si="9"/>
        <v>2.5</v>
      </c>
      <c r="P46" s="206">
        <f t="shared" si="9"/>
        <v>362</v>
      </c>
      <c r="Q46" s="205">
        <f t="shared" si="9"/>
        <v>0.16999999999999993</v>
      </c>
      <c r="R46" s="206">
        <f t="shared" si="9"/>
        <v>-4998</v>
      </c>
      <c r="S46" s="205">
        <f t="shared" si="9"/>
        <v>-4.660000000000001</v>
      </c>
      <c r="T46" s="206">
        <f t="shared" si="9"/>
        <v>-1929</v>
      </c>
      <c r="U46" s="205">
        <f t="shared" si="9"/>
        <v>-1.8600000000000003</v>
      </c>
      <c r="V46" s="206">
        <f t="shared" si="9"/>
        <v>-1195</v>
      </c>
      <c r="W46" s="205">
        <f t="shared" si="9"/>
        <v>-1.0900000000000001</v>
      </c>
      <c r="X46" s="206">
        <f t="shared" si="9"/>
        <v>246</v>
      </c>
      <c r="Y46" s="205">
        <f>SUM(Y44-Y45)</f>
        <v>0.20816269136800669</v>
      </c>
      <c r="Z46" s="206">
        <f t="shared" si="9"/>
        <v>247</v>
      </c>
      <c r="AA46" s="205">
        <f>SUM(AA44-AA45)</f>
        <v>0.19485349691526199</v>
      </c>
      <c r="AB46" s="206">
        <f t="shared" si="9"/>
        <v>370</v>
      </c>
      <c r="AC46" s="205">
        <f>SUM(AC44-AC45)</f>
        <v>0.27677394407044797</v>
      </c>
      <c r="AD46" s="206">
        <f t="shared" si="9"/>
        <v>770</v>
      </c>
      <c r="AE46" s="205">
        <f>SUM(AE44-AE45)</f>
        <v>0.65015907053591826</v>
      </c>
    </row>
    <row r="47" spans="1:31" x14ac:dyDescent="0.25">
      <c r="A47" s="318" t="s">
        <v>70</v>
      </c>
      <c r="B47" s="241">
        <v>2011</v>
      </c>
      <c r="C47" s="204">
        <v>975817</v>
      </c>
      <c r="D47" s="204">
        <v>214194</v>
      </c>
      <c r="E47" s="205">
        <v>22</v>
      </c>
      <c r="F47" s="204">
        <v>280553</v>
      </c>
      <c r="G47" s="205">
        <v>28.8</v>
      </c>
      <c r="H47" s="204">
        <v>35565</v>
      </c>
      <c r="I47" s="205">
        <v>3.6</v>
      </c>
      <c r="J47" s="204">
        <v>39063</v>
      </c>
      <c r="K47" s="205">
        <v>4</v>
      </c>
      <c r="L47" s="204">
        <v>34633</v>
      </c>
      <c r="M47" s="205">
        <v>3.5</v>
      </c>
      <c r="N47" s="204">
        <v>175457</v>
      </c>
      <c r="O47" s="205">
        <v>18</v>
      </c>
      <c r="P47" s="204">
        <v>54205</v>
      </c>
      <c r="Q47" s="205">
        <v>5.6</v>
      </c>
      <c r="R47" s="204">
        <v>68254</v>
      </c>
      <c r="S47" s="205">
        <v>7</v>
      </c>
      <c r="T47" s="204">
        <v>51749</v>
      </c>
      <c r="U47" s="205">
        <v>5.3</v>
      </c>
      <c r="V47" s="204">
        <v>22144</v>
      </c>
      <c r="W47" s="205">
        <v>2.2999999999999998</v>
      </c>
      <c r="X47" s="204">
        <v>11680</v>
      </c>
      <c r="Y47" s="205">
        <v>1.2</v>
      </c>
      <c r="Z47" s="204">
        <v>5610</v>
      </c>
      <c r="AA47" s="205">
        <v>0.6</v>
      </c>
      <c r="AB47" s="204">
        <v>7708</v>
      </c>
      <c r="AC47" s="205">
        <v>0.8</v>
      </c>
      <c r="AD47" s="204">
        <v>16730</v>
      </c>
      <c r="AE47" s="205">
        <v>1.7</v>
      </c>
    </row>
    <row r="48" spans="1:31" x14ac:dyDescent="0.25">
      <c r="A48" s="319"/>
      <c r="B48" s="241">
        <v>2001</v>
      </c>
      <c r="C48" s="204">
        <v>935273</v>
      </c>
      <c r="D48" s="204">
        <v>187975</v>
      </c>
      <c r="E48" s="205">
        <v>20.100000000000001</v>
      </c>
      <c r="F48" s="204">
        <v>250991</v>
      </c>
      <c r="G48" s="205">
        <v>26.84</v>
      </c>
      <c r="H48" s="204">
        <v>26158</v>
      </c>
      <c r="I48" s="205">
        <v>2.8</v>
      </c>
      <c r="J48" s="204">
        <v>26794</v>
      </c>
      <c r="K48" s="205">
        <v>2.86</v>
      </c>
      <c r="L48" s="204">
        <v>23369</v>
      </c>
      <c r="M48" s="205">
        <v>2.5</v>
      </c>
      <c r="N48" s="204">
        <v>161408</v>
      </c>
      <c r="O48" s="205">
        <v>17.260000000000002</v>
      </c>
      <c r="P48" s="204">
        <v>43151</v>
      </c>
      <c r="Q48" s="205">
        <v>4.6100000000000003</v>
      </c>
      <c r="R48" s="204">
        <v>109955</v>
      </c>
      <c r="S48" s="205">
        <v>11.76</v>
      </c>
      <c r="T48" s="204">
        <v>70294</v>
      </c>
      <c r="U48" s="205">
        <v>7.52</v>
      </c>
      <c r="V48" s="204">
        <v>35178</v>
      </c>
      <c r="W48" s="205">
        <v>3.76</v>
      </c>
      <c r="X48" s="204">
        <v>8103</v>
      </c>
      <c r="Y48" s="205">
        <f>SUM(X48/C48*100)</f>
        <v>0.8663780521836939</v>
      </c>
      <c r="Z48" s="204">
        <v>3297</v>
      </c>
      <c r="AA48" s="205">
        <f>SUM(Z48/C48*100)</f>
        <v>0.35251739331724535</v>
      </c>
      <c r="AB48" s="204">
        <v>3433</v>
      </c>
      <c r="AC48" s="205">
        <f>SUM(AB48/C48*100)</f>
        <v>0.3670586021407653</v>
      </c>
      <c r="AD48" s="204">
        <v>9664</v>
      </c>
      <c r="AE48" s="205">
        <f>SUM(AD48/C48*100)</f>
        <v>1.0332811916948312</v>
      </c>
    </row>
    <row r="49" spans="1:31" x14ac:dyDescent="0.25">
      <c r="A49" s="360"/>
      <c r="B49" s="241" t="s">
        <v>12</v>
      </c>
      <c r="C49" s="204">
        <f>SUM(C47-C48)</f>
        <v>40544</v>
      </c>
      <c r="D49" s="204">
        <f t="shared" ref="D49:AD49" si="10">SUM(D47-D48)</f>
        <v>26219</v>
      </c>
      <c r="E49" s="205">
        <f t="shared" si="10"/>
        <v>1.8999999999999986</v>
      </c>
      <c r="F49" s="204">
        <f t="shared" si="10"/>
        <v>29562</v>
      </c>
      <c r="G49" s="205">
        <f t="shared" si="10"/>
        <v>1.9600000000000009</v>
      </c>
      <c r="H49" s="204">
        <f t="shared" si="10"/>
        <v>9407</v>
      </c>
      <c r="I49" s="205">
        <f t="shared" si="10"/>
        <v>0.80000000000000027</v>
      </c>
      <c r="J49" s="204">
        <f t="shared" si="10"/>
        <v>12269</v>
      </c>
      <c r="K49" s="205">
        <f t="shared" si="10"/>
        <v>1.1400000000000001</v>
      </c>
      <c r="L49" s="204">
        <f t="shared" si="10"/>
        <v>11264</v>
      </c>
      <c r="M49" s="205">
        <f t="shared" si="10"/>
        <v>1</v>
      </c>
      <c r="N49" s="204">
        <f t="shared" si="10"/>
        <v>14049</v>
      </c>
      <c r="O49" s="205">
        <f t="shared" si="10"/>
        <v>0.73999999999999844</v>
      </c>
      <c r="P49" s="204">
        <f t="shared" si="10"/>
        <v>11054</v>
      </c>
      <c r="Q49" s="205">
        <f t="shared" si="10"/>
        <v>0.98999999999999932</v>
      </c>
      <c r="R49" s="204">
        <f t="shared" si="10"/>
        <v>-41701</v>
      </c>
      <c r="S49" s="205">
        <f t="shared" si="10"/>
        <v>-4.76</v>
      </c>
      <c r="T49" s="204">
        <f t="shared" si="10"/>
        <v>-18545</v>
      </c>
      <c r="U49" s="205">
        <f t="shared" si="10"/>
        <v>-2.2199999999999998</v>
      </c>
      <c r="V49" s="204">
        <f t="shared" si="10"/>
        <v>-13034</v>
      </c>
      <c r="W49" s="205">
        <f t="shared" si="10"/>
        <v>-1.46</v>
      </c>
      <c r="X49" s="204">
        <f t="shared" si="10"/>
        <v>3577</v>
      </c>
      <c r="Y49" s="205">
        <f>SUM(Y47-Y48)</f>
        <v>0.33362194781630605</v>
      </c>
      <c r="Z49" s="204">
        <f t="shared" si="10"/>
        <v>2313</v>
      </c>
      <c r="AA49" s="205">
        <f>SUM(AA47-AA48)</f>
        <v>0.24748260668275462</v>
      </c>
      <c r="AB49" s="204">
        <f t="shared" si="10"/>
        <v>4275</v>
      </c>
      <c r="AC49" s="205">
        <f>SUM(AC47-AC48)</f>
        <v>0.43294139785923474</v>
      </c>
      <c r="AD49" s="204">
        <f t="shared" si="10"/>
        <v>7066</v>
      </c>
      <c r="AE49" s="205">
        <f>SUM(AE47-AE48)</f>
        <v>0.66671880830516872</v>
      </c>
    </row>
    <row r="50" spans="1:31" x14ac:dyDescent="0.25">
      <c r="A50" s="318" t="s">
        <v>69</v>
      </c>
      <c r="B50" s="241">
        <v>2011</v>
      </c>
      <c r="C50" s="204">
        <v>19602822</v>
      </c>
      <c r="D50" s="204">
        <v>4158750</v>
      </c>
      <c r="E50" s="205">
        <v>21.2</v>
      </c>
      <c r="F50" s="204">
        <v>6002949</v>
      </c>
      <c r="G50" s="205">
        <v>30.6</v>
      </c>
      <c r="H50" s="204">
        <v>1122970</v>
      </c>
      <c r="I50" s="205">
        <v>5.7</v>
      </c>
      <c r="J50" s="204">
        <v>687296</v>
      </c>
      <c r="K50" s="205">
        <v>3.5</v>
      </c>
      <c r="L50" s="204">
        <v>717556</v>
      </c>
      <c r="M50" s="205">
        <v>3.7</v>
      </c>
      <c r="N50" s="204">
        <v>3049775</v>
      </c>
      <c r="O50" s="205">
        <v>15.6</v>
      </c>
      <c r="P50" s="204">
        <v>1107475</v>
      </c>
      <c r="Q50" s="205">
        <v>5.6</v>
      </c>
      <c r="R50" s="204">
        <v>1538377</v>
      </c>
      <c r="S50" s="205">
        <v>7.8</v>
      </c>
      <c r="T50" s="204">
        <v>750581</v>
      </c>
      <c r="U50" s="205">
        <v>3.8</v>
      </c>
      <c r="V50" s="204">
        <v>467093</v>
      </c>
      <c r="W50" s="205">
        <v>2.4</v>
      </c>
      <c r="X50" s="204">
        <v>177622</v>
      </c>
      <c r="Y50" s="205">
        <v>0.9</v>
      </c>
      <c r="Z50" s="204">
        <v>107985</v>
      </c>
      <c r="AA50" s="205">
        <v>0.6</v>
      </c>
      <c r="AB50" s="204">
        <v>119827</v>
      </c>
      <c r="AC50" s="205">
        <v>0.6</v>
      </c>
      <c r="AD50" s="204">
        <v>288361</v>
      </c>
      <c r="AE50" s="205">
        <v>1.5</v>
      </c>
    </row>
    <row r="51" spans="1:31" x14ac:dyDescent="0.25">
      <c r="A51" s="319"/>
      <c r="B51" s="241">
        <v>2001</v>
      </c>
      <c r="C51" s="204">
        <v>18042114</v>
      </c>
      <c r="D51" s="204">
        <v>3607174</v>
      </c>
      <c r="E51" s="205">
        <v>19.989999999999998</v>
      </c>
      <c r="F51" s="204">
        <v>5443737</v>
      </c>
      <c r="G51" s="205">
        <v>30.17</v>
      </c>
      <c r="H51" s="204">
        <v>795756</v>
      </c>
      <c r="I51" s="205">
        <v>4.41</v>
      </c>
      <c r="J51" s="204">
        <v>441879</v>
      </c>
      <c r="K51" s="205">
        <v>2.4500000000000002</v>
      </c>
      <c r="L51" s="204">
        <v>499102</v>
      </c>
      <c r="M51" s="205">
        <v>2.77</v>
      </c>
      <c r="N51" s="204">
        <v>2781194</v>
      </c>
      <c r="O51" s="205">
        <v>15.42</v>
      </c>
      <c r="P51" s="204">
        <v>833384</v>
      </c>
      <c r="Q51" s="205">
        <v>4.62</v>
      </c>
      <c r="R51" s="204">
        <v>2157407</v>
      </c>
      <c r="S51" s="205">
        <v>11.96</v>
      </c>
      <c r="T51" s="204">
        <v>857614</v>
      </c>
      <c r="U51" s="205">
        <v>4.75</v>
      </c>
      <c r="V51" s="204">
        <v>624867</v>
      </c>
      <c r="W51" s="205">
        <v>3.46</v>
      </c>
      <c r="X51" s="204">
        <v>112444</v>
      </c>
      <c r="Y51" s="205">
        <f>SUM(X51/C51*100)</f>
        <v>0.62323073670856977</v>
      </c>
      <c r="Z51" s="204">
        <v>66358</v>
      </c>
      <c r="AA51" s="205">
        <f>SUM(Z51/C51*100)</f>
        <v>0.36779503776553013</v>
      </c>
      <c r="AB51" s="204">
        <v>45165</v>
      </c>
      <c r="AC51" s="205">
        <f>SUM(AB51/C51*100)</f>
        <v>0.25033097562735718</v>
      </c>
      <c r="AD51" s="204">
        <v>138835</v>
      </c>
      <c r="AE51" s="205">
        <f>SUM(AD51/C51*100)</f>
        <v>0.76950516995957352</v>
      </c>
    </row>
    <row r="52" spans="1:31" x14ac:dyDescent="0.25">
      <c r="A52" s="360"/>
      <c r="B52" s="241" t="s">
        <v>12</v>
      </c>
      <c r="C52" s="204">
        <f>SUM(C50-C51)</f>
        <v>1560708</v>
      </c>
      <c r="D52" s="204">
        <f t="shared" ref="D52:AD52" si="11">SUM(D50-D51)</f>
        <v>551576</v>
      </c>
      <c r="E52" s="205">
        <f t="shared" si="11"/>
        <v>1.2100000000000009</v>
      </c>
      <c r="F52" s="204">
        <f t="shared" si="11"/>
        <v>559212</v>
      </c>
      <c r="G52" s="205">
        <f t="shared" si="11"/>
        <v>0.42999999999999972</v>
      </c>
      <c r="H52" s="204">
        <f t="shared" si="11"/>
        <v>327214</v>
      </c>
      <c r="I52" s="205">
        <f t="shared" si="11"/>
        <v>1.29</v>
      </c>
      <c r="J52" s="204">
        <f t="shared" si="11"/>
        <v>245417</v>
      </c>
      <c r="K52" s="205">
        <f t="shared" si="11"/>
        <v>1.0499999999999998</v>
      </c>
      <c r="L52" s="204">
        <f t="shared" si="11"/>
        <v>218454</v>
      </c>
      <c r="M52" s="205">
        <f t="shared" si="11"/>
        <v>0.93000000000000016</v>
      </c>
      <c r="N52" s="204">
        <f t="shared" si="11"/>
        <v>268581</v>
      </c>
      <c r="O52" s="205">
        <f t="shared" si="11"/>
        <v>0.17999999999999972</v>
      </c>
      <c r="P52" s="204">
        <f t="shared" si="11"/>
        <v>274091</v>
      </c>
      <c r="Q52" s="205">
        <f t="shared" si="11"/>
        <v>0.97999999999999954</v>
      </c>
      <c r="R52" s="204">
        <f t="shared" si="11"/>
        <v>-619030</v>
      </c>
      <c r="S52" s="205">
        <f t="shared" si="11"/>
        <v>-4.160000000000001</v>
      </c>
      <c r="T52" s="204">
        <f t="shared" si="11"/>
        <v>-107033</v>
      </c>
      <c r="U52" s="205">
        <f t="shared" si="11"/>
        <v>-0.95000000000000018</v>
      </c>
      <c r="V52" s="204">
        <f t="shared" si="11"/>
        <v>-157774</v>
      </c>
      <c r="W52" s="205">
        <f t="shared" si="11"/>
        <v>-1.06</v>
      </c>
      <c r="X52" s="204">
        <f t="shared" si="11"/>
        <v>65178</v>
      </c>
      <c r="Y52" s="205">
        <f>SUM(Y50-Y51)</f>
        <v>0.27676926329143026</v>
      </c>
      <c r="Z52" s="204">
        <f t="shared" si="11"/>
        <v>41627</v>
      </c>
      <c r="AA52" s="205">
        <f>SUM(AA50-AA51)</f>
        <v>0.23220496223446985</v>
      </c>
      <c r="AB52" s="204">
        <f t="shared" si="11"/>
        <v>74662</v>
      </c>
      <c r="AC52" s="205">
        <f>SUM(AC50-AC51)</f>
        <v>0.3496690243726428</v>
      </c>
      <c r="AD52" s="204">
        <f t="shared" si="11"/>
        <v>149526</v>
      </c>
      <c r="AE52" s="205">
        <f>SUM(AE50-AE51)</f>
        <v>0.73049483004042648</v>
      </c>
    </row>
    <row r="54" spans="1:31" x14ac:dyDescent="0.25">
      <c r="A54" s="19" t="s">
        <v>329</v>
      </c>
    </row>
  </sheetData>
  <mergeCells count="63">
    <mergeCell ref="A10:A12"/>
    <mergeCell ref="A18:A20"/>
    <mergeCell ref="D4:M4"/>
    <mergeCell ref="N4:W4"/>
    <mergeCell ref="T5:U5"/>
    <mergeCell ref="V5:W5"/>
    <mergeCell ref="L5:M5"/>
    <mergeCell ref="N5:O5"/>
    <mergeCell ref="P5:Q5"/>
    <mergeCell ref="R5:S5"/>
    <mergeCell ref="A7:A9"/>
    <mergeCell ref="A4:B6"/>
    <mergeCell ref="D5:E5"/>
    <mergeCell ref="F5:G5"/>
    <mergeCell ref="H5:I5"/>
    <mergeCell ref="J5:K5"/>
    <mergeCell ref="X5:Y5"/>
    <mergeCell ref="Z5:AA5"/>
    <mergeCell ref="AB5:AC5"/>
    <mergeCell ref="AD5:AE5"/>
    <mergeCell ref="X4:AE4"/>
    <mergeCell ref="D26:E26"/>
    <mergeCell ref="F26:G26"/>
    <mergeCell ref="H26:I26"/>
    <mergeCell ref="J26:K26"/>
    <mergeCell ref="L26:M26"/>
    <mergeCell ref="X26:Y26"/>
    <mergeCell ref="Z26:AA26"/>
    <mergeCell ref="AB26:AC26"/>
    <mergeCell ref="AD26:AE26"/>
    <mergeCell ref="N26:O26"/>
    <mergeCell ref="P26:Q26"/>
    <mergeCell ref="R26:S26"/>
    <mergeCell ref="T26:U26"/>
    <mergeCell ref="V26:W26"/>
    <mergeCell ref="D25:M25"/>
    <mergeCell ref="N25:W25"/>
    <mergeCell ref="X25:AE25"/>
    <mergeCell ref="A25:B27"/>
    <mergeCell ref="D42:E42"/>
    <mergeCell ref="F42:G42"/>
    <mergeCell ref="H42:I42"/>
    <mergeCell ref="J42:K42"/>
    <mergeCell ref="L42:M42"/>
    <mergeCell ref="N42:O42"/>
    <mergeCell ref="P42:Q42"/>
    <mergeCell ref="R42:S42"/>
    <mergeCell ref="T42:U42"/>
    <mergeCell ref="V42:W42"/>
    <mergeCell ref="X42:Y42"/>
    <mergeCell ref="Z42:AA42"/>
    <mergeCell ref="AB42:AC42"/>
    <mergeCell ref="AD42:AE42"/>
    <mergeCell ref="D41:M41"/>
    <mergeCell ref="N41:W41"/>
    <mergeCell ref="X41:AE41"/>
    <mergeCell ref="A44:A46"/>
    <mergeCell ref="A34:A36"/>
    <mergeCell ref="A31:A33"/>
    <mergeCell ref="A28:A30"/>
    <mergeCell ref="A50:A52"/>
    <mergeCell ref="A47:A49"/>
    <mergeCell ref="A41:B4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P23"/>
  <sheetViews>
    <sheetView workbookViewId="0">
      <selection activeCell="E24" sqref="E24"/>
    </sheetView>
  </sheetViews>
  <sheetFormatPr defaultRowHeight="15" x14ac:dyDescent="0.25"/>
  <cols>
    <col min="1" max="1" width="17.5703125" customWidth="1"/>
    <col min="3" max="3" width="10.140625" customWidth="1"/>
    <col min="4" max="4" width="10" customWidth="1"/>
    <col min="5" max="5" width="9.140625" customWidth="1"/>
    <col min="6" max="6" width="10.42578125" customWidth="1"/>
    <col min="8" max="8" width="10.28515625" customWidth="1"/>
    <col min="12" max="12" width="10.140625" customWidth="1"/>
  </cols>
  <sheetData>
    <row r="1" spans="1:16" s="8" customFormat="1" ht="18.75" x14ac:dyDescent="0.25">
      <c r="A1" s="146" t="s">
        <v>351</v>
      </c>
      <c r="B1" s="5"/>
      <c r="C1" s="6"/>
      <c r="D1" s="6"/>
      <c r="E1" s="6"/>
      <c r="F1" s="6"/>
      <c r="G1" s="6"/>
      <c r="H1" s="6"/>
      <c r="I1" s="6"/>
      <c r="J1" s="6"/>
      <c r="K1" s="6"/>
      <c r="L1" s="6"/>
      <c r="M1" s="6"/>
      <c r="N1" s="6"/>
      <c r="O1" s="6"/>
      <c r="P1" s="7"/>
    </row>
    <row r="2" spans="1:16" s="8" customFormat="1" ht="15.75" x14ac:dyDescent="0.25">
      <c r="A2" s="9"/>
      <c r="B2" s="6"/>
      <c r="C2" s="6"/>
      <c r="D2" s="6"/>
      <c r="E2" s="6"/>
      <c r="F2" s="6"/>
      <c r="G2" s="6"/>
      <c r="H2" s="6"/>
      <c r="I2" s="6"/>
      <c r="J2" s="6"/>
      <c r="K2" s="6"/>
      <c r="L2" s="6"/>
      <c r="M2" s="6"/>
      <c r="N2" s="6"/>
      <c r="O2" s="6"/>
      <c r="P2" s="7"/>
    </row>
    <row r="3" spans="1:16" s="8" customFormat="1" ht="15.75" x14ac:dyDescent="0.25">
      <c r="A3" s="4" t="s">
        <v>0</v>
      </c>
      <c r="B3" s="5"/>
      <c r="C3" s="6"/>
      <c r="D3" s="6"/>
      <c r="E3" s="6"/>
      <c r="F3" s="6"/>
      <c r="G3" s="6"/>
      <c r="H3" s="6"/>
      <c r="I3" s="6"/>
      <c r="J3" s="6"/>
      <c r="K3" s="6"/>
      <c r="L3" s="6"/>
      <c r="M3" s="6"/>
      <c r="N3" s="6"/>
      <c r="O3" s="6"/>
      <c r="P3" s="7"/>
    </row>
    <row r="4" spans="1:16" s="12" customFormat="1" ht="75.75" customHeight="1" x14ac:dyDescent="0.25">
      <c r="A4" s="263"/>
      <c r="B4" s="263"/>
      <c r="C4" s="132" t="s">
        <v>1</v>
      </c>
      <c r="D4" s="263" t="s">
        <v>2</v>
      </c>
      <c r="E4" s="263"/>
      <c r="F4" s="263" t="s">
        <v>3</v>
      </c>
      <c r="G4" s="263"/>
      <c r="H4" s="263" t="s">
        <v>4</v>
      </c>
      <c r="I4" s="263"/>
      <c r="J4" s="263" t="s">
        <v>5</v>
      </c>
      <c r="K4" s="263"/>
      <c r="L4" s="132" t="s">
        <v>6</v>
      </c>
      <c r="M4" s="132" t="s">
        <v>7</v>
      </c>
      <c r="N4" s="263" t="s">
        <v>8</v>
      </c>
      <c r="O4" s="263"/>
      <c r="P4" s="11"/>
    </row>
    <row r="5" spans="1:16" s="12" customFormat="1" ht="12.75" x14ac:dyDescent="0.25">
      <c r="A5" s="263"/>
      <c r="B5" s="263"/>
      <c r="C5" s="132" t="s">
        <v>9</v>
      </c>
      <c r="D5" s="132" t="s">
        <v>9</v>
      </c>
      <c r="E5" s="132" t="s">
        <v>10</v>
      </c>
      <c r="F5" s="132" t="s">
        <v>9</v>
      </c>
      <c r="G5" s="132" t="s">
        <v>10</v>
      </c>
      <c r="H5" s="132" t="s">
        <v>9</v>
      </c>
      <c r="I5" s="132" t="s">
        <v>10</v>
      </c>
      <c r="J5" s="132" t="s">
        <v>9</v>
      </c>
      <c r="K5" s="132" t="s">
        <v>10</v>
      </c>
      <c r="L5" s="132" t="s">
        <v>9</v>
      </c>
      <c r="M5" s="132" t="s">
        <v>9</v>
      </c>
      <c r="N5" s="132" t="s">
        <v>9</v>
      </c>
      <c r="O5" s="132" t="s">
        <v>10</v>
      </c>
      <c r="P5" s="11"/>
    </row>
    <row r="6" spans="1:16" x14ac:dyDescent="0.25">
      <c r="A6" s="264" t="s">
        <v>51</v>
      </c>
      <c r="B6" s="133">
        <v>2011</v>
      </c>
      <c r="C6" s="20">
        <v>316028</v>
      </c>
      <c r="D6" s="20">
        <v>154124</v>
      </c>
      <c r="E6" s="21">
        <v>48.769096409178928</v>
      </c>
      <c r="F6" s="20">
        <v>161904</v>
      </c>
      <c r="G6" s="21">
        <v>51.230903590821065</v>
      </c>
      <c r="H6" s="20">
        <v>310591</v>
      </c>
      <c r="I6" s="21">
        <v>98.279582821775278</v>
      </c>
      <c r="J6" s="20">
        <v>5437</v>
      </c>
      <c r="K6" s="21">
        <v>1.7204171782247142</v>
      </c>
      <c r="L6" s="20">
        <v>501302</v>
      </c>
      <c r="M6" s="22">
        <v>0.6</v>
      </c>
      <c r="N6" s="20">
        <v>3922</v>
      </c>
      <c r="O6" s="21">
        <v>1.2410292758869466</v>
      </c>
    </row>
    <row r="7" spans="1:16" x14ac:dyDescent="0.25">
      <c r="A7" s="265"/>
      <c r="B7" s="133">
        <v>2001</v>
      </c>
      <c r="C7" s="20">
        <v>307190</v>
      </c>
      <c r="D7" s="20">
        <v>149953</v>
      </c>
      <c r="E7" s="21">
        <v>48.814414531723038</v>
      </c>
      <c r="F7" s="20">
        <v>157237</v>
      </c>
      <c r="G7" s="21">
        <v>51.185585468276962</v>
      </c>
      <c r="H7" s="20">
        <v>301959</v>
      </c>
      <c r="I7" s="21">
        <v>98.297145089358381</v>
      </c>
      <c r="J7" s="20">
        <v>5231</v>
      </c>
      <c r="K7" s="21">
        <v>1.7028549106416224</v>
      </c>
      <c r="L7" s="20">
        <v>501307</v>
      </c>
      <c r="M7" s="22">
        <v>0.61277819779097442</v>
      </c>
      <c r="N7" s="20">
        <v>3696</v>
      </c>
      <c r="O7" s="21">
        <v>1.203164165500179</v>
      </c>
    </row>
    <row r="8" spans="1:16" x14ac:dyDescent="0.25">
      <c r="A8" s="265"/>
      <c r="B8" s="133" t="s">
        <v>12</v>
      </c>
      <c r="C8" s="20">
        <v>8838</v>
      </c>
      <c r="D8" s="20">
        <v>4171</v>
      </c>
      <c r="E8" s="21">
        <v>-4.531812254410994E-2</v>
      </c>
      <c r="F8" s="20">
        <v>4667</v>
      </c>
      <c r="G8" s="21">
        <v>4.5318122544102835E-2</v>
      </c>
      <c r="H8" s="20">
        <v>8632</v>
      </c>
      <c r="I8" s="21">
        <v>-1.7562267583102198E-2</v>
      </c>
      <c r="J8" s="20">
        <v>206</v>
      </c>
      <c r="K8" s="21">
        <v>1.7562267583091762E-2</v>
      </c>
      <c r="L8" s="20">
        <v>-5</v>
      </c>
      <c r="M8" s="22">
        <v>-1.2778197790974444E-2</v>
      </c>
      <c r="N8" s="20">
        <v>226</v>
      </c>
      <c r="O8" s="21">
        <v>3.7865110386767542E-2</v>
      </c>
    </row>
    <row r="9" spans="1:16" x14ac:dyDescent="0.25">
      <c r="A9" s="266" t="s">
        <v>70</v>
      </c>
      <c r="B9" s="133">
        <v>2011</v>
      </c>
      <c r="C9" s="20">
        <v>2596886</v>
      </c>
      <c r="D9" s="20">
        <v>1269703</v>
      </c>
      <c r="E9" s="21">
        <v>48.893289886425507</v>
      </c>
      <c r="F9" s="20">
        <v>1327183</v>
      </c>
      <c r="G9" s="21">
        <v>51.106710113574486</v>
      </c>
      <c r="H9" s="20">
        <v>2550818</v>
      </c>
      <c r="I9" s="21">
        <v>98.226029174942596</v>
      </c>
      <c r="J9" s="20">
        <v>46068</v>
      </c>
      <c r="K9" s="21">
        <v>1.7739708250573956</v>
      </c>
      <c r="L9" s="20">
        <v>857317</v>
      </c>
      <c r="M9" s="22">
        <v>3</v>
      </c>
      <c r="N9" s="20">
        <v>22618</v>
      </c>
      <c r="O9" s="21">
        <v>0.8709662264727831</v>
      </c>
    </row>
    <row r="10" spans="1:16" x14ac:dyDescent="0.25">
      <c r="A10" s="266"/>
      <c r="B10" s="133">
        <v>2001</v>
      </c>
      <c r="C10" s="20">
        <v>2515442</v>
      </c>
      <c r="D10" s="20">
        <v>1218579</v>
      </c>
      <c r="E10" s="21">
        <v>48.443931523764014</v>
      </c>
      <c r="F10" s="20">
        <v>1296863</v>
      </c>
      <c r="G10" s="21">
        <v>51.556068476235993</v>
      </c>
      <c r="H10" s="20">
        <v>2472884</v>
      </c>
      <c r="I10" s="21">
        <v>98.308130340512733</v>
      </c>
      <c r="J10" s="20">
        <v>42558</v>
      </c>
      <c r="K10" s="21">
        <v>1.6918696594872791</v>
      </c>
      <c r="L10" s="20">
        <v>857319</v>
      </c>
      <c r="M10" s="22">
        <v>2.934079380020739</v>
      </c>
      <c r="N10" s="20">
        <v>17862</v>
      </c>
      <c r="O10" s="21">
        <v>0.71009389204760043</v>
      </c>
    </row>
    <row r="11" spans="1:16" x14ac:dyDescent="0.25">
      <c r="A11" s="266"/>
      <c r="B11" s="133" t="s">
        <v>12</v>
      </c>
      <c r="C11" s="20">
        <v>81444</v>
      </c>
      <c r="D11" s="20">
        <v>51124</v>
      </c>
      <c r="E11" s="21">
        <v>0.44935836266149209</v>
      </c>
      <c r="F11" s="20">
        <v>30320</v>
      </c>
      <c r="G11" s="21">
        <v>-0.44935836266150631</v>
      </c>
      <c r="H11" s="20">
        <v>77934</v>
      </c>
      <c r="I11" s="21">
        <v>-8.2101165570136914E-2</v>
      </c>
      <c r="J11" s="20">
        <v>3510</v>
      </c>
      <c r="K11" s="21">
        <v>8.2101165570116486E-2</v>
      </c>
      <c r="L11" s="20">
        <v>-2</v>
      </c>
      <c r="M11" s="22">
        <v>6.5920619979261019E-2</v>
      </c>
      <c r="N11" s="20">
        <v>4756</v>
      </c>
      <c r="O11" s="21">
        <v>0.16087233442518267</v>
      </c>
    </row>
    <row r="12" spans="1:16" x14ac:dyDescent="0.25">
      <c r="A12" s="266" t="s">
        <v>69</v>
      </c>
      <c r="B12" s="133">
        <v>2011</v>
      </c>
      <c r="C12" s="20">
        <v>53012456</v>
      </c>
      <c r="D12" s="20">
        <v>26069148</v>
      </c>
      <c r="E12" s="21">
        <v>49.175514524360082</v>
      </c>
      <c r="F12" s="20">
        <v>26943308</v>
      </c>
      <c r="G12" s="21">
        <v>50.824485475639911</v>
      </c>
      <c r="H12" s="20">
        <v>52059931</v>
      </c>
      <c r="I12" s="21">
        <v>98.203205299524313</v>
      </c>
      <c r="J12" s="20">
        <v>952525</v>
      </c>
      <c r="K12" s="21">
        <v>1.7967947004756768</v>
      </c>
      <c r="L12" s="20">
        <v>13027843</v>
      </c>
      <c r="M12" s="22">
        <v>4.0999999999999996</v>
      </c>
      <c r="N12" s="20">
        <v>650145</v>
      </c>
      <c r="O12" s="21">
        <v>1.2264004519994318</v>
      </c>
    </row>
    <row r="13" spans="1:16" x14ac:dyDescent="0.25">
      <c r="A13" s="266"/>
      <c r="B13" s="133">
        <v>2001</v>
      </c>
      <c r="C13" s="20">
        <v>49138831</v>
      </c>
      <c r="D13" s="20">
        <v>23922144</v>
      </c>
      <c r="E13" s="21">
        <v>48.682769844484092</v>
      </c>
      <c r="F13" s="20">
        <v>25216687</v>
      </c>
      <c r="G13" s="21">
        <v>51.317230155515908</v>
      </c>
      <c r="H13" s="20">
        <v>48248150</v>
      </c>
      <c r="I13" s="21">
        <v>98.187419232663473</v>
      </c>
      <c r="J13" s="20">
        <v>890681</v>
      </c>
      <c r="K13" s="21">
        <v>1.8125807673365286</v>
      </c>
      <c r="L13" s="20">
        <v>13028060</v>
      </c>
      <c r="M13" s="22">
        <v>3.7717688589091547</v>
      </c>
      <c r="N13" s="20">
        <v>486829</v>
      </c>
      <c r="O13" s="21">
        <v>0.99072157414570972</v>
      </c>
    </row>
    <row r="14" spans="1:16" x14ac:dyDescent="0.25">
      <c r="A14" s="266"/>
      <c r="B14" s="133" t="s">
        <v>12</v>
      </c>
      <c r="C14" s="20">
        <v>3873625</v>
      </c>
      <c r="D14" s="20">
        <v>2147004</v>
      </c>
      <c r="E14" s="21">
        <v>0.49274467987599024</v>
      </c>
      <c r="F14" s="20">
        <v>1726621</v>
      </c>
      <c r="G14" s="21">
        <v>-0.49274467987599735</v>
      </c>
      <c r="H14" s="20">
        <v>3811781</v>
      </c>
      <c r="I14" s="21">
        <v>1.578606686084072E-2</v>
      </c>
      <c r="J14" s="20">
        <v>61844</v>
      </c>
      <c r="K14" s="21">
        <v>-1.5786066860851822E-2</v>
      </c>
      <c r="L14" s="20">
        <v>-217</v>
      </c>
      <c r="M14" s="22">
        <v>0.32823114109084495</v>
      </c>
      <c r="N14" s="20">
        <v>163316</v>
      </c>
      <c r="O14" s="21">
        <v>0.2356788778537221</v>
      </c>
    </row>
    <row r="15" spans="1:16" x14ac:dyDescent="0.25">
      <c r="A15" s="15"/>
      <c r="B15" s="15"/>
      <c r="C15" s="15"/>
      <c r="D15" s="15"/>
      <c r="E15" s="15"/>
      <c r="F15" s="15"/>
      <c r="G15" s="15"/>
      <c r="H15" s="15"/>
      <c r="I15" s="15"/>
      <c r="J15" s="15"/>
      <c r="K15" s="15"/>
      <c r="L15" s="15"/>
      <c r="M15" s="15"/>
      <c r="N15" s="15"/>
      <c r="O15" s="15"/>
    </row>
    <row r="16" spans="1:16" x14ac:dyDescent="0.25">
      <c r="A16" s="147" t="s">
        <v>229</v>
      </c>
      <c r="B16" s="16"/>
      <c r="C16" s="7"/>
      <c r="D16" s="7"/>
      <c r="E16" s="7"/>
      <c r="F16" s="7"/>
    </row>
    <row r="18" spans="3:5" x14ac:dyDescent="0.25">
      <c r="C18" s="17"/>
    </row>
    <row r="19" spans="3:5" x14ac:dyDescent="0.25">
      <c r="C19" s="18"/>
    </row>
    <row r="20" spans="3:5" x14ac:dyDescent="0.25">
      <c r="C20" s="19"/>
      <c r="E20" s="17"/>
    </row>
    <row r="21" spans="3:5" x14ac:dyDescent="0.25">
      <c r="C21" s="18"/>
    </row>
    <row r="22" spans="3:5" x14ac:dyDescent="0.25">
      <c r="C22" s="19"/>
    </row>
    <row r="23" spans="3:5" x14ac:dyDescent="0.25">
      <c r="C23" s="18"/>
    </row>
  </sheetData>
  <mergeCells count="9">
    <mergeCell ref="J4:K4"/>
    <mergeCell ref="N4:O4"/>
    <mergeCell ref="A6:A8"/>
    <mergeCell ref="A9:A11"/>
    <mergeCell ref="A12:A14"/>
    <mergeCell ref="A4:B5"/>
    <mergeCell ref="D4:E4"/>
    <mergeCell ref="F4:G4"/>
    <mergeCell ref="H4:I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A1:U49"/>
  <sheetViews>
    <sheetView workbookViewId="0">
      <selection activeCell="F19" sqref="F19:G19"/>
    </sheetView>
  </sheetViews>
  <sheetFormatPr defaultRowHeight="15" x14ac:dyDescent="0.25"/>
  <cols>
    <col min="1" max="1" width="15.28515625" customWidth="1"/>
    <col min="2" max="2" width="9.28515625" bestFit="1" customWidth="1"/>
    <col min="3" max="3" width="14" customWidth="1"/>
    <col min="4" max="4" width="10.140625" bestFit="1" customWidth="1"/>
    <col min="5" max="5" width="9.28515625" bestFit="1" customWidth="1"/>
    <col min="6" max="6" width="10.140625" bestFit="1" customWidth="1"/>
    <col min="7" max="7" width="9.28515625" bestFit="1" customWidth="1"/>
    <col min="8" max="8" width="10.140625" bestFit="1" customWidth="1"/>
    <col min="9" max="11" width="9.28515625" bestFit="1" customWidth="1"/>
    <col min="12" max="12" width="10.140625" bestFit="1" customWidth="1"/>
    <col min="13" max="17" width="9.28515625" bestFit="1" customWidth="1"/>
    <col min="18" max="18" width="10.140625" bestFit="1" customWidth="1"/>
    <col min="19" max="19" width="9.28515625" bestFit="1" customWidth="1"/>
    <col min="20" max="20" width="10.140625" bestFit="1" customWidth="1"/>
    <col min="21" max="21" width="9.28515625" bestFit="1" customWidth="1"/>
  </cols>
  <sheetData>
    <row r="1" spans="1:21" ht="18.75" x14ac:dyDescent="0.3">
      <c r="A1" s="148" t="s">
        <v>247</v>
      </c>
    </row>
    <row r="3" spans="1:21" x14ac:dyDescent="0.25">
      <c r="A3" s="1" t="s">
        <v>197</v>
      </c>
    </row>
    <row r="4" spans="1:21" ht="57" customHeight="1" x14ac:dyDescent="0.25">
      <c r="A4" s="420"/>
      <c r="B4" s="421"/>
      <c r="C4" s="207" t="s">
        <v>198</v>
      </c>
      <c r="D4" s="291" t="s">
        <v>339</v>
      </c>
      <c r="E4" s="292"/>
      <c r="F4" s="291" t="s">
        <v>299</v>
      </c>
      <c r="G4" s="292"/>
      <c r="H4" s="291" t="s">
        <v>308</v>
      </c>
      <c r="I4" s="292"/>
      <c r="J4" s="291" t="s">
        <v>301</v>
      </c>
      <c r="K4" s="292"/>
      <c r="L4" s="291" t="s">
        <v>302</v>
      </c>
      <c r="M4" s="292"/>
      <c r="N4" s="291" t="s">
        <v>340</v>
      </c>
      <c r="O4" s="292"/>
      <c r="P4" s="291" t="s">
        <v>304</v>
      </c>
      <c r="Q4" s="292"/>
      <c r="R4" s="291" t="s">
        <v>305</v>
      </c>
      <c r="S4" s="292"/>
      <c r="T4" s="291" t="s">
        <v>306</v>
      </c>
      <c r="U4" s="292"/>
    </row>
    <row r="5" spans="1:21" x14ac:dyDescent="0.25">
      <c r="A5" s="422"/>
      <c r="B5" s="423"/>
      <c r="C5" s="175" t="s">
        <v>9</v>
      </c>
      <c r="D5" s="175" t="s">
        <v>9</v>
      </c>
      <c r="E5" s="175" t="s">
        <v>10</v>
      </c>
      <c r="F5" s="175" t="s">
        <v>9</v>
      </c>
      <c r="G5" s="175" t="s">
        <v>10</v>
      </c>
      <c r="H5" s="175" t="s">
        <v>9</v>
      </c>
      <c r="I5" s="175" t="s">
        <v>10</v>
      </c>
      <c r="J5" s="175" t="s">
        <v>9</v>
      </c>
      <c r="K5" s="175" t="s">
        <v>10</v>
      </c>
      <c r="L5" s="175" t="s">
        <v>9</v>
      </c>
      <c r="M5" s="175" t="s">
        <v>10</v>
      </c>
      <c r="N5" s="175" t="s">
        <v>9</v>
      </c>
      <c r="O5" s="175" t="s">
        <v>10</v>
      </c>
      <c r="P5" s="175" t="s">
        <v>9</v>
      </c>
      <c r="Q5" s="175" t="s">
        <v>10</v>
      </c>
      <c r="R5" s="175" t="s">
        <v>9</v>
      </c>
      <c r="S5" s="175" t="s">
        <v>10</v>
      </c>
      <c r="T5" s="175" t="s">
        <v>9</v>
      </c>
      <c r="U5" s="175" t="s">
        <v>10</v>
      </c>
    </row>
    <row r="6" spans="1:21" x14ac:dyDescent="0.25">
      <c r="A6" s="287" t="s">
        <v>51</v>
      </c>
      <c r="B6" s="169">
        <v>2011</v>
      </c>
      <c r="C6" s="117">
        <v>146901</v>
      </c>
      <c r="D6" s="117">
        <v>15459</v>
      </c>
      <c r="E6" s="118">
        <v>10.5</v>
      </c>
      <c r="F6" s="117">
        <v>22807</v>
      </c>
      <c r="G6" s="118">
        <v>15.5</v>
      </c>
      <c r="H6" s="117">
        <v>16827</v>
      </c>
      <c r="I6" s="118">
        <v>11.5</v>
      </c>
      <c r="J6" s="117">
        <v>16891</v>
      </c>
      <c r="K6" s="118">
        <v>11.5</v>
      </c>
      <c r="L6" s="117">
        <v>19038</v>
      </c>
      <c r="M6" s="118">
        <v>13</v>
      </c>
      <c r="N6" s="117">
        <v>15579</v>
      </c>
      <c r="O6" s="118">
        <v>10.6</v>
      </c>
      <c r="P6" s="117">
        <v>12688</v>
      </c>
      <c r="Q6" s="118">
        <v>8.6</v>
      </c>
      <c r="R6" s="117">
        <v>11390</v>
      </c>
      <c r="S6" s="118">
        <v>7.8</v>
      </c>
      <c r="T6" s="117">
        <v>16222</v>
      </c>
      <c r="U6" s="118">
        <v>11</v>
      </c>
    </row>
    <row r="7" spans="1:21" x14ac:dyDescent="0.25">
      <c r="A7" s="288"/>
      <c r="B7" s="169">
        <v>2001</v>
      </c>
      <c r="C7" s="117">
        <v>136083</v>
      </c>
      <c r="D7" s="117">
        <v>18133</v>
      </c>
      <c r="E7" s="118">
        <v>13.32</v>
      </c>
      <c r="F7" s="117">
        <v>13606</v>
      </c>
      <c r="G7" s="118">
        <v>10</v>
      </c>
      <c r="H7" s="117">
        <v>17800</v>
      </c>
      <c r="I7" s="118">
        <v>13.08</v>
      </c>
      <c r="J7" s="117">
        <v>16779</v>
      </c>
      <c r="K7" s="118">
        <v>12.33</v>
      </c>
      <c r="L7" s="117">
        <v>17228</v>
      </c>
      <c r="M7" s="118">
        <v>12.66</v>
      </c>
      <c r="N7" s="117">
        <v>11638</v>
      </c>
      <c r="O7" s="118">
        <v>8.5500000000000007</v>
      </c>
      <c r="P7" s="117">
        <v>10646</v>
      </c>
      <c r="Q7" s="118">
        <v>7.82</v>
      </c>
      <c r="R7" s="117">
        <v>13195</v>
      </c>
      <c r="S7" s="118">
        <v>9.6999999999999993</v>
      </c>
      <c r="T7" s="117">
        <v>17058</v>
      </c>
      <c r="U7" s="118">
        <v>12.53</v>
      </c>
    </row>
    <row r="8" spans="1:21" x14ac:dyDescent="0.25">
      <c r="A8" s="289"/>
      <c r="B8" s="169" t="s">
        <v>12</v>
      </c>
      <c r="C8" s="117">
        <f t="shared" ref="C8:U8" si="0">SUM(C6-C7)</f>
        <v>10818</v>
      </c>
      <c r="D8" s="117">
        <f t="shared" si="0"/>
        <v>-2674</v>
      </c>
      <c r="E8" s="118">
        <f t="shared" si="0"/>
        <v>-2.8200000000000003</v>
      </c>
      <c r="F8" s="117">
        <f t="shared" si="0"/>
        <v>9201</v>
      </c>
      <c r="G8" s="118">
        <f t="shared" si="0"/>
        <v>5.5</v>
      </c>
      <c r="H8" s="117">
        <f t="shared" si="0"/>
        <v>-973</v>
      </c>
      <c r="I8" s="118">
        <f t="shared" si="0"/>
        <v>-1.58</v>
      </c>
      <c r="J8" s="117">
        <f t="shared" si="0"/>
        <v>112</v>
      </c>
      <c r="K8" s="118">
        <f t="shared" si="0"/>
        <v>-0.83000000000000007</v>
      </c>
      <c r="L8" s="117">
        <f t="shared" si="0"/>
        <v>1810</v>
      </c>
      <c r="M8" s="118">
        <f t="shared" si="0"/>
        <v>0.33999999999999986</v>
      </c>
      <c r="N8" s="117">
        <f t="shared" si="0"/>
        <v>3941</v>
      </c>
      <c r="O8" s="118">
        <f t="shared" si="0"/>
        <v>2.0499999999999989</v>
      </c>
      <c r="P8" s="117">
        <f t="shared" si="0"/>
        <v>2042</v>
      </c>
      <c r="Q8" s="118">
        <f t="shared" si="0"/>
        <v>0.77999999999999936</v>
      </c>
      <c r="R8" s="117">
        <f t="shared" si="0"/>
        <v>-1805</v>
      </c>
      <c r="S8" s="118">
        <f t="shared" si="0"/>
        <v>-1.8999999999999995</v>
      </c>
      <c r="T8" s="117">
        <f t="shared" si="0"/>
        <v>-836</v>
      </c>
      <c r="U8" s="118">
        <f t="shared" si="0"/>
        <v>-1.5299999999999994</v>
      </c>
    </row>
    <row r="9" spans="1:21" x14ac:dyDescent="0.25">
      <c r="A9" s="287" t="s">
        <v>70</v>
      </c>
      <c r="B9" s="169">
        <v>2011</v>
      </c>
      <c r="C9" s="117">
        <v>1152970</v>
      </c>
      <c r="D9" s="117">
        <v>99240</v>
      </c>
      <c r="E9" s="118">
        <v>8.6</v>
      </c>
      <c r="F9" s="117">
        <v>175405</v>
      </c>
      <c r="G9" s="118">
        <v>15.2</v>
      </c>
      <c r="H9" s="117">
        <v>126594</v>
      </c>
      <c r="I9" s="118">
        <v>11</v>
      </c>
      <c r="J9" s="117">
        <v>137205</v>
      </c>
      <c r="K9" s="118">
        <v>11.9</v>
      </c>
      <c r="L9" s="117">
        <v>137654</v>
      </c>
      <c r="M9" s="118">
        <v>11.9</v>
      </c>
      <c r="N9" s="117">
        <v>117162</v>
      </c>
      <c r="O9" s="118">
        <v>10.199999999999999</v>
      </c>
      <c r="P9" s="117">
        <v>119542</v>
      </c>
      <c r="Q9" s="118">
        <v>10.4</v>
      </c>
      <c r="R9" s="117">
        <v>99960</v>
      </c>
      <c r="S9" s="118">
        <v>8.6999999999999993</v>
      </c>
      <c r="T9" s="117">
        <v>140208</v>
      </c>
      <c r="U9" s="118">
        <v>12.2</v>
      </c>
    </row>
    <row r="10" spans="1:21" x14ac:dyDescent="0.25">
      <c r="A10" s="288"/>
      <c r="B10" s="169">
        <v>2001</v>
      </c>
      <c r="C10" s="117">
        <v>1032968</v>
      </c>
      <c r="D10" s="117">
        <v>118986</v>
      </c>
      <c r="E10" s="118">
        <v>11.52</v>
      </c>
      <c r="F10" s="117">
        <v>99037</v>
      </c>
      <c r="G10" s="118">
        <v>9.59</v>
      </c>
      <c r="H10" s="117">
        <v>129296</v>
      </c>
      <c r="I10" s="118">
        <v>12.52</v>
      </c>
      <c r="J10" s="117">
        <v>131703</v>
      </c>
      <c r="K10" s="118">
        <v>12.75</v>
      </c>
      <c r="L10" s="117">
        <v>127263</v>
      </c>
      <c r="M10" s="118">
        <v>12.32</v>
      </c>
      <c r="N10" s="117">
        <v>78254</v>
      </c>
      <c r="O10" s="118">
        <v>7.58</v>
      </c>
      <c r="P10" s="117">
        <v>97995</v>
      </c>
      <c r="Q10" s="118">
        <v>9.49</v>
      </c>
      <c r="R10" s="117">
        <v>110286</v>
      </c>
      <c r="S10" s="118">
        <v>10.68</v>
      </c>
      <c r="T10" s="117">
        <v>140148</v>
      </c>
      <c r="U10" s="118">
        <v>13.57</v>
      </c>
    </row>
    <row r="11" spans="1:21" x14ac:dyDescent="0.25">
      <c r="A11" s="289"/>
      <c r="B11" s="169" t="s">
        <v>12</v>
      </c>
      <c r="C11" s="117">
        <f t="shared" ref="C11:U11" si="1">SUM(C9-C10)</f>
        <v>120002</v>
      </c>
      <c r="D11" s="117">
        <f t="shared" si="1"/>
        <v>-19746</v>
      </c>
      <c r="E11" s="118">
        <f t="shared" si="1"/>
        <v>-2.92</v>
      </c>
      <c r="F11" s="117">
        <f t="shared" si="1"/>
        <v>76368</v>
      </c>
      <c r="G11" s="118">
        <f t="shared" si="1"/>
        <v>5.6099999999999994</v>
      </c>
      <c r="H11" s="117">
        <f t="shared" si="1"/>
        <v>-2702</v>
      </c>
      <c r="I11" s="118">
        <f t="shared" si="1"/>
        <v>-1.5199999999999996</v>
      </c>
      <c r="J11" s="117">
        <f t="shared" si="1"/>
        <v>5502</v>
      </c>
      <c r="K11" s="118">
        <f t="shared" si="1"/>
        <v>-0.84999999999999964</v>
      </c>
      <c r="L11" s="117">
        <f t="shared" si="1"/>
        <v>10391</v>
      </c>
      <c r="M11" s="118">
        <f t="shared" si="1"/>
        <v>-0.41999999999999993</v>
      </c>
      <c r="N11" s="117">
        <f t="shared" si="1"/>
        <v>38908</v>
      </c>
      <c r="O11" s="118">
        <f t="shared" si="1"/>
        <v>2.6199999999999992</v>
      </c>
      <c r="P11" s="117">
        <f t="shared" si="1"/>
        <v>21547</v>
      </c>
      <c r="Q11" s="118">
        <f t="shared" si="1"/>
        <v>0.91000000000000014</v>
      </c>
      <c r="R11" s="117">
        <f t="shared" si="1"/>
        <v>-10326</v>
      </c>
      <c r="S11" s="118">
        <f t="shared" si="1"/>
        <v>-1.9800000000000004</v>
      </c>
      <c r="T11" s="117">
        <f t="shared" si="1"/>
        <v>60</v>
      </c>
      <c r="U11" s="118">
        <f t="shared" si="1"/>
        <v>-1.370000000000001</v>
      </c>
    </row>
    <row r="12" spans="1:21" x14ac:dyDescent="0.25">
      <c r="A12" s="287" t="s">
        <v>69</v>
      </c>
      <c r="B12" s="169">
        <v>2011</v>
      </c>
      <c r="C12" s="117">
        <v>25162721</v>
      </c>
      <c r="D12" s="117">
        <v>2734900</v>
      </c>
      <c r="E12" s="118">
        <v>10.9</v>
      </c>
      <c r="F12" s="117">
        <v>4400375</v>
      </c>
      <c r="G12" s="118">
        <v>17.5</v>
      </c>
      <c r="H12" s="117">
        <v>3219067</v>
      </c>
      <c r="I12" s="118">
        <v>12.8</v>
      </c>
      <c r="J12" s="117">
        <v>2883230</v>
      </c>
      <c r="K12" s="118">
        <v>11.5</v>
      </c>
      <c r="L12" s="117">
        <v>2858680</v>
      </c>
      <c r="M12" s="118">
        <v>11.4</v>
      </c>
      <c r="N12" s="117">
        <v>2348650</v>
      </c>
      <c r="O12" s="118">
        <v>9.3000000000000007</v>
      </c>
      <c r="P12" s="117">
        <v>2117477</v>
      </c>
      <c r="Q12" s="118">
        <v>8.4</v>
      </c>
      <c r="R12" s="117">
        <v>1808024</v>
      </c>
      <c r="S12" s="118">
        <v>7.2</v>
      </c>
      <c r="T12" s="117">
        <v>2792318</v>
      </c>
      <c r="U12" s="118">
        <v>11.1</v>
      </c>
    </row>
    <row r="13" spans="1:21" x14ac:dyDescent="0.25">
      <c r="A13" s="288"/>
      <c r="B13" s="169">
        <v>2001</v>
      </c>
      <c r="C13" s="117">
        <v>22441498</v>
      </c>
      <c r="D13" s="117">
        <v>3424899</v>
      </c>
      <c r="E13" s="118">
        <v>15.26</v>
      </c>
      <c r="F13" s="117">
        <v>2515679</v>
      </c>
      <c r="G13" s="118">
        <v>11.21</v>
      </c>
      <c r="H13" s="117">
        <v>3104993</v>
      </c>
      <c r="I13" s="118">
        <v>13.84</v>
      </c>
      <c r="J13" s="117">
        <v>3004721</v>
      </c>
      <c r="K13" s="118">
        <v>13.39</v>
      </c>
      <c r="L13" s="117">
        <v>2591875</v>
      </c>
      <c r="M13" s="118">
        <v>11.55</v>
      </c>
      <c r="N13" s="117">
        <v>1545367</v>
      </c>
      <c r="O13" s="118">
        <v>6.89</v>
      </c>
      <c r="P13" s="117">
        <v>1717796</v>
      </c>
      <c r="Q13" s="118">
        <v>7.65</v>
      </c>
      <c r="R13" s="117">
        <v>1889126</v>
      </c>
      <c r="S13" s="118">
        <v>8.42</v>
      </c>
      <c r="T13" s="117">
        <v>2647042</v>
      </c>
      <c r="U13" s="118">
        <v>11.8</v>
      </c>
    </row>
    <row r="14" spans="1:21" x14ac:dyDescent="0.25">
      <c r="A14" s="289"/>
      <c r="B14" s="169" t="s">
        <v>12</v>
      </c>
      <c r="C14" s="117">
        <f>SUM(C12-C13)</f>
        <v>2721223</v>
      </c>
      <c r="D14" s="117">
        <f t="shared" ref="D14:U14" si="2">SUM(D12-D13)</f>
        <v>-689999</v>
      </c>
      <c r="E14" s="118">
        <f t="shared" si="2"/>
        <v>-4.3599999999999994</v>
      </c>
      <c r="F14" s="117">
        <f t="shared" si="2"/>
        <v>1884696</v>
      </c>
      <c r="G14" s="118">
        <f t="shared" si="2"/>
        <v>6.2899999999999991</v>
      </c>
      <c r="H14" s="117">
        <f t="shared" si="2"/>
        <v>114074</v>
      </c>
      <c r="I14" s="118">
        <f t="shared" si="2"/>
        <v>-1.0399999999999991</v>
      </c>
      <c r="J14" s="117">
        <f t="shared" si="2"/>
        <v>-121491</v>
      </c>
      <c r="K14" s="118">
        <f t="shared" si="2"/>
        <v>-1.8900000000000006</v>
      </c>
      <c r="L14" s="117">
        <f t="shared" si="2"/>
        <v>266805</v>
      </c>
      <c r="M14" s="118">
        <f t="shared" si="2"/>
        <v>-0.15000000000000036</v>
      </c>
      <c r="N14" s="117">
        <f t="shared" si="2"/>
        <v>803283</v>
      </c>
      <c r="O14" s="118">
        <f t="shared" si="2"/>
        <v>2.410000000000001</v>
      </c>
      <c r="P14" s="117">
        <f t="shared" si="2"/>
        <v>399681</v>
      </c>
      <c r="Q14" s="118">
        <f t="shared" si="2"/>
        <v>0.75</v>
      </c>
      <c r="R14" s="117">
        <f t="shared" si="2"/>
        <v>-81102</v>
      </c>
      <c r="S14" s="118">
        <f t="shared" si="2"/>
        <v>-1.2199999999999998</v>
      </c>
      <c r="T14" s="117">
        <f t="shared" si="2"/>
        <v>145276</v>
      </c>
      <c r="U14" s="118">
        <f t="shared" si="2"/>
        <v>-0.70000000000000107</v>
      </c>
    </row>
    <row r="16" spans="1:21" x14ac:dyDescent="0.25">
      <c r="A16" s="19" t="s">
        <v>246</v>
      </c>
    </row>
    <row r="18" spans="1:21" x14ac:dyDescent="0.25">
      <c r="A18" s="1" t="s">
        <v>270</v>
      </c>
    </row>
    <row r="19" spans="1:21" ht="51.75" x14ac:dyDescent="0.25">
      <c r="A19" s="321"/>
      <c r="B19" s="322"/>
      <c r="C19" s="202" t="s">
        <v>297</v>
      </c>
      <c r="D19" s="336" t="s">
        <v>298</v>
      </c>
      <c r="E19" s="337"/>
      <c r="F19" s="336" t="s">
        <v>299</v>
      </c>
      <c r="G19" s="337"/>
      <c r="H19" s="336" t="s">
        <v>300</v>
      </c>
      <c r="I19" s="337"/>
      <c r="J19" s="336" t="s">
        <v>301</v>
      </c>
      <c r="K19" s="337"/>
      <c r="L19" s="336" t="s">
        <v>302</v>
      </c>
      <c r="M19" s="337"/>
      <c r="N19" s="336" t="s">
        <v>303</v>
      </c>
      <c r="O19" s="337"/>
      <c r="P19" s="336" t="s">
        <v>304</v>
      </c>
      <c r="Q19" s="337"/>
      <c r="R19" s="336" t="s">
        <v>305</v>
      </c>
      <c r="S19" s="337"/>
      <c r="T19" s="336" t="s">
        <v>306</v>
      </c>
      <c r="U19" s="337"/>
    </row>
    <row r="20" spans="1:21" x14ac:dyDescent="0.25">
      <c r="A20" s="418"/>
      <c r="B20" s="419"/>
      <c r="C20" s="203" t="s">
        <v>9</v>
      </c>
      <c r="D20" s="203" t="s">
        <v>9</v>
      </c>
      <c r="E20" s="203" t="s">
        <v>10</v>
      </c>
      <c r="F20" s="203" t="s">
        <v>9</v>
      </c>
      <c r="G20" s="203" t="s">
        <v>10</v>
      </c>
      <c r="H20" s="203" t="s">
        <v>9</v>
      </c>
      <c r="I20" s="203" t="s">
        <v>10</v>
      </c>
      <c r="J20" s="203" t="s">
        <v>9</v>
      </c>
      <c r="K20" s="203" t="s">
        <v>10</v>
      </c>
      <c r="L20" s="203" t="s">
        <v>9</v>
      </c>
      <c r="M20" s="203" t="s">
        <v>10</v>
      </c>
      <c r="N20" s="203" t="s">
        <v>9</v>
      </c>
      <c r="O20" s="203" t="s">
        <v>10</v>
      </c>
      <c r="P20" s="203" t="s">
        <v>9</v>
      </c>
      <c r="Q20" s="203" t="s">
        <v>10</v>
      </c>
      <c r="R20" s="203" t="s">
        <v>9</v>
      </c>
      <c r="S20" s="203" t="s">
        <v>10</v>
      </c>
      <c r="T20" s="203" t="s">
        <v>9</v>
      </c>
      <c r="U20" s="203" t="s">
        <v>10</v>
      </c>
    </row>
    <row r="21" spans="1:21" x14ac:dyDescent="0.25">
      <c r="A21" s="318" t="s">
        <v>51</v>
      </c>
      <c r="B21" s="241">
        <v>2011</v>
      </c>
      <c r="C21" s="204">
        <v>75848</v>
      </c>
      <c r="D21" s="204">
        <v>9527</v>
      </c>
      <c r="E21" s="205">
        <v>12.6</v>
      </c>
      <c r="F21" s="204">
        <v>10455</v>
      </c>
      <c r="G21" s="205">
        <v>13.8</v>
      </c>
      <c r="H21" s="204">
        <v>10101</v>
      </c>
      <c r="I21" s="205">
        <v>13.3</v>
      </c>
      <c r="J21" s="204">
        <v>3361</v>
      </c>
      <c r="K21" s="205">
        <v>4.4000000000000004</v>
      </c>
      <c r="L21" s="204">
        <v>16830</v>
      </c>
      <c r="M21" s="205">
        <v>22.2</v>
      </c>
      <c r="N21" s="204">
        <v>2985</v>
      </c>
      <c r="O21" s="205">
        <v>3.9</v>
      </c>
      <c r="P21" s="204">
        <v>3823</v>
      </c>
      <c r="Q21" s="205">
        <v>5</v>
      </c>
      <c r="R21" s="204">
        <v>10234</v>
      </c>
      <c r="S21" s="205">
        <v>13.5</v>
      </c>
      <c r="T21" s="204">
        <v>8532</v>
      </c>
      <c r="U21" s="205">
        <v>11.2</v>
      </c>
    </row>
    <row r="22" spans="1:21" x14ac:dyDescent="0.25">
      <c r="A22" s="319"/>
      <c r="B22" s="241">
        <v>2001</v>
      </c>
      <c r="C22" s="204">
        <v>72744</v>
      </c>
      <c r="D22" s="204">
        <v>11703</v>
      </c>
      <c r="E22" s="205">
        <v>16.09</v>
      </c>
      <c r="F22" s="204">
        <v>7687</v>
      </c>
      <c r="G22" s="205">
        <v>10.57</v>
      </c>
      <c r="H22" s="204">
        <v>9586</v>
      </c>
      <c r="I22" s="205">
        <v>13.18</v>
      </c>
      <c r="J22" s="204">
        <v>3501</v>
      </c>
      <c r="K22" s="205">
        <v>4.8099999999999996</v>
      </c>
      <c r="L22" s="204">
        <v>15676</v>
      </c>
      <c r="M22" s="205">
        <v>21.55</v>
      </c>
      <c r="N22" s="204">
        <v>2077</v>
      </c>
      <c r="O22" s="205">
        <v>2.86</v>
      </c>
      <c r="P22" s="204">
        <v>2622</v>
      </c>
      <c r="Q22" s="205">
        <v>3.6</v>
      </c>
      <c r="R22" s="204">
        <v>10865</v>
      </c>
      <c r="S22" s="205">
        <v>14.94</v>
      </c>
      <c r="T22" s="204">
        <v>9027</v>
      </c>
      <c r="U22" s="205">
        <v>12.41</v>
      </c>
    </row>
    <row r="23" spans="1:21" x14ac:dyDescent="0.25">
      <c r="A23" s="360"/>
      <c r="B23" s="241" t="s">
        <v>12</v>
      </c>
      <c r="C23" s="204">
        <f>SUM(C21-C22)</f>
        <v>3104</v>
      </c>
      <c r="D23" s="204">
        <f t="shared" ref="D23:U23" si="3">SUM(D21-D22)</f>
        <v>-2176</v>
      </c>
      <c r="E23" s="205">
        <f t="shared" si="3"/>
        <v>-3.49</v>
      </c>
      <c r="F23" s="204">
        <f t="shared" si="3"/>
        <v>2768</v>
      </c>
      <c r="G23" s="205">
        <f t="shared" si="3"/>
        <v>3.2300000000000004</v>
      </c>
      <c r="H23" s="204">
        <f t="shared" si="3"/>
        <v>515</v>
      </c>
      <c r="I23" s="205">
        <f t="shared" si="3"/>
        <v>0.12000000000000099</v>
      </c>
      <c r="J23" s="204">
        <f t="shared" si="3"/>
        <v>-140</v>
      </c>
      <c r="K23" s="205">
        <f t="shared" si="3"/>
        <v>-0.40999999999999925</v>
      </c>
      <c r="L23" s="204">
        <f t="shared" si="3"/>
        <v>1154</v>
      </c>
      <c r="M23" s="205">
        <f t="shared" si="3"/>
        <v>0.64999999999999858</v>
      </c>
      <c r="N23" s="204">
        <f t="shared" si="3"/>
        <v>908</v>
      </c>
      <c r="O23" s="205">
        <f t="shared" si="3"/>
        <v>1.04</v>
      </c>
      <c r="P23" s="204">
        <f t="shared" si="3"/>
        <v>1201</v>
      </c>
      <c r="Q23" s="205">
        <f t="shared" si="3"/>
        <v>1.4</v>
      </c>
      <c r="R23" s="204">
        <f t="shared" si="3"/>
        <v>-631</v>
      </c>
      <c r="S23" s="205">
        <f t="shared" si="3"/>
        <v>-1.4399999999999995</v>
      </c>
      <c r="T23" s="204">
        <f t="shared" si="3"/>
        <v>-495</v>
      </c>
      <c r="U23" s="205">
        <f t="shared" si="3"/>
        <v>-1.2100000000000009</v>
      </c>
    </row>
    <row r="24" spans="1:21" x14ac:dyDescent="0.25">
      <c r="A24" s="318" t="s">
        <v>70</v>
      </c>
      <c r="B24" s="241">
        <v>2011</v>
      </c>
      <c r="C24" s="204">
        <v>595928</v>
      </c>
      <c r="D24" s="204">
        <v>61574</v>
      </c>
      <c r="E24" s="205">
        <v>10.3</v>
      </c>
      <c r="F24" s="204">
        <v>81457</v>
      </c>
      <c r="G24" s="205">
        <v>13.7</v>
      </c>
      <c r="H24" s="204">
        <v>75101</v>
      </c>
      <c r="I24" s="205">
        <v>12.6</v>
      </c>
      <c r="J24" s="204">
        <v>30824</v>
      </c>
      <c r="K24" s="205">
        <v>5.2</v>
      </c>
      <c r="L24" s="204">
        <v>124178</v>
      </c>
      <c r="M24" s="205">
        <v>20.8</v>
      </c>
      <c r="N24" s="204">
        <v>21854</v>
      </c>
      <c r="O24" s="205">
        <v>3.7</v>
      </c>
      <c r="P24" s="204">
        <v>37226</v>
      </c>
      <c r="Q24" s="205">
        <v>6.2</v>
      </c>
      <c r="R24" s="204">
        <v>89946</v>
      </c>
      <c r="S24" s="205">
        <v>15.1</v>
      </c>
      <c r="T24" s="204">
        <v>73768</v>
      </c>
      <c r="U24" s="205">
        <v>12.4</v>
      </c>
    </row>
    <row r="25" spans="1:21" x14ac:dyDescent="0.25">
      <c r="A25" s="319"/>
      <c r="B25" s="241">
        <v>2001</v>
      </c>
      <c r="C25" s="204">
        <v>547818</v>
      </c>
      <c r="D25" s="204">
        <v>75767</v>
      </c>
      <c r="E25" s="205">
        <v>13.83</v>
      </c>
      <c r="F25" s="204">
        <v>56752</v>
      </c>
      <c r="G25" s="205">
        <v>10.36</v>
      </c>
      <c r="H25" s="204">
        <v>69066</v>
      </c>
      <c r="I25" s="205">
        <v>12.61</v>
      </c>
      <c r="J25" s="204">
        <v>28362</v>
      </c>
      <c r="K25" s="205">
        <v>5.18</v>
      </c>
      <c r="L25" s="204">
        <v>117282</v>
      </c>
      <c r="M25" s="205">
        <v>21.41</v>
      </c>
      <c r="N25" s="204">
        <v>13173</v>
      </c>
      <c r="O25" s="205">
        <v>2.4</v>
      </c>
      <c r="P25" s="204">
        <v>24007</v>
      </c>
      <c r="Q25" s="205">
        <v>4.38</v>
      </c>
      <c r="R25" s="204">
        <v>92625</v>
      </c>
      <c r="S25" s="205">
        <v>16.91</v>
      </c>
      <c r="T25" s="204">
        <v>70784</v>
      </c>
      <c r="U25" s="205">
        <v>12.92</v>
      </c>
    </row>
    <row r="26" spans="1:21" x14ac:dyDescent="0.25">
      <c r="A26" s="360"/>
      <c r="B26" s="241" t="s">
        <v>12</v>
      </c>
      <c r="C26" s="204">
        <f>SUM(C24-C25)</f>
        <v>48110</v>
      </c>
      <c r="D26" s="204">
        <f t="shared" ref="D26:U26" si="4">SUM(D24-D25)</f>
        <v>-14193</v>
      </c>
      <c r="E26" s="205">
        <f t="shared" si="4"/>
        <v>-3.5299999999999994</v>
      </c>
      <c r="F26" s="204">
        <f t="shared" si="4"/>
        <v>24705</v>
      </c>
      <c r="G26" s="205">
        <f t="shared" si="4"/>
        <v>3.34</v>
      </c>
      <c r="H26" s="204">
        <f t="shared" si="4"/>
        <v>6035</v>
      </c>
      <c r="I26" s="205">
        <f t="shared" si="4"/>
        <v>-9.9999999999997868E-3</v>
      </c>
      <c r="J26" s="204">
        <f t="shared" si="4"/>
        <v>2462</v>
      </c>
      <c r="K26" s="205">
        <f t="shared" si="4"/>
        <v>2.0000000000000462E-2</v>
      </c>
      <c r="L26" s="204">
        <f t="shared" si="4"/>
        <v>6896</v>
      </c>
      <c r="M26" s="205">
        <f t="shared" si="4"/>
        <v>-0.60999999999999943</v>
      </c>
      <c r="N26" s="204">
        <f t="shared" si="4"/>
        <v>8681</v>
      </c>
      <c r="O26" s="205">
        <f t="shared" si="4"/>
        <v>1.3000000000000003</v>
      </c>
      <c r="P26" s="204">
        <f t="shared" si="4"/>
        <v>13219</v>
      </c>
      <c r="Q26" s="205">
        <f t="shared" si="4"/>
        <v>1.8200000000000003</v>
      </c>
      <c r="R26" s="204">
        <f t="shared" si="4"/>
        <v>-2679</v>
      </c>
      <c r="S26" s="205">
        <f t="shared" si="4"/>
        <v>-1.8100000000000005</v>
      </c>
      <c r="T26" s="204">
        <f t="shared" si="4"/>
        <v>2984</v>
      </c>
      <c r="U26" s="205">
        <f t="shared" si="4"/>
        <v>-0.51999999999999957</v>
      </c>
    </row>
    <row r="27" spans="1:21" x14ac:dyDescent="0.25">
      <c r="A27" s="318" t="s">
        <v>69</v>
      </c>
      <c r="B27" s="241">
        <v>2011</v>
      </c>
      <c r="C27" s="204">
        <v>13315285</v>
      </c>
      <c r="D27" s="204">
        <v>1777465</v>
      </c>
      <c r="E27" s="205">
        <v>13.3</v>
      </c>
      <c r="F27" s="204">
        <v>2192537</v>
      </c>
      <c r="G27" s="205">
        <v>16.5</v>
      </c>
      <c r="H27" s="204">
        <v>1860222</v>
      </c>
      <c r="I27" s="205">
        <v>14</v>
      </c>
      <c r="J27" s="204">
        <v>637288</v>
      </c>
      <c r="K27" s="205">
        <v>4.8</v>
      </c>
      <c r="L27" s="204">
        <v>2547352</v>
      </c>
      <c r="M27" s="205">
        <v>19.100000000000001</v>
      </c>
      <c r="N27" s="204">
        <v>429848</v>
      </c>
      <c r="O27" s="205">
        <v>3.2</v>
      </c>
      <c r="P27" s="204">
        <v>756468</v>
      </c>
      <c r="Q27" s="205">
        <v>5.7</v>
      </c>
      <c r="R27" s="204">
        <v>1588919</v>
      </c>
      <c r="S27" s="205">
        <v>11.9</v>
      </c>
      <c r="T27" s="204">
        <v>1525186</v>
      </c>
      <c r="U27" s="205">
        <v>11.5</v>
      </c>
    </row>
    <row r="28" spans="1:21" x14ac:dyDescent="0.25">
      <c r="A28" s="319"/>
      <c r="B28" s="241">
        <v>2001</v>
      </c>
      <c r="C28" s="204">
        <v>12155166</v>
      </c>
      <c r="D28" s="204">
        <v>2271857</v>
      </c>
      <c r="E28" s="205">
        <v>18.690000000000001</v>
      </c>
      <c r="F28" s="204">
        <v>1485269</v>
      </c>
      <c r="G28" s="205">
        <v>12.22</v>
      </c>
      <c r="H28" s="204">
        <v>1643972</v>
      </c>
      <c r="I28" s="205">
        <v>13.52</v>
      </c>
      <c r="J28" s="204">
        <v>659444</v>
      </c>
      <c r="K28" s="205">
        <v>5.43</v>
      </c>
      <c r="L28" s="204">
        <v>2349465</v>
      </c>
      <c r="M28" s="205">
        <v>19.329999999999998</v>
      </c>
      <c r="N28" s="204">
        <v>244382</v>
      </c>
      <c r="O28" s="205">
        <v>2.0099999999999998</v>
      </c>
      <c r="P28" s="204">
        <v>494743</v>
      </c>
      <c r="Q28" s="205">
        <v>4.07</v>
      </c>
      <c r="R28" s="204">
        <v>1572490</v>
      </c>
      <c r="S28" s="205">
        <v>12.94</v>
      </c>
      <c r="T28" s="204">
        <v>1433544</v>
      </c>
      <c r="U28" s="205">
        <v>11.79</v>
      </c>
    </row>
    <row r="29" spans="1:21" x14ac:dyDescent="0.25">
      <c r="A29" s="360"/>
      <c r="B29" s="241" t="s">
        <v>12</v>
      </c>
      <c r="C29" s="204">
        <f>SUM(C27-C28)</f>
        <v>1160119</v>
      </c>
      <c r="D29" s="204">
        <f t="shared" ref="D29:U29" si="5">SUM(D27-D28)</f>
        <v>-494392</v>
      </c>
      <c r="E29" s="205">
        <f t="shared" si="5"/>
        <v>-5.3900000000000006</v>
      </c>
      <c r="F29" s="204">
        <f t="shared" si="5"/>
        <v>707268</v>
      </c>
      <c r="G29" s="205">
        <f t="shared" si="5"/>
        <v>4.2799999999999994</v>
      </c>
      <c r="H29" s="204">
        <f t="shared" si="5"/>
        <v>216250</v>
      </c>
      <c r="I29" s="205">
        <f t="shared" si="5"/>
        <v>0.48000000000000043</v>
      </c>
      <c r="J29" s="204">
        <f t="shared" si="5"/>
        <v>-22156</v>
      </c>
      <c r="K29" s="205">
        <f t="shared" si="5"/>
        <v>-0.62999999999999989</v>
      </c>
      <c r="L29" s="204">
        <f t="shared" si="5"/>
        <v>197887</v>
      </c>
      <c r="M29" s="205">
        <f t="shared" si="5"/>
        <v>-0.22999999999999687</v>
      </c>
      <c r="N29" s="204">
        <f t="shared" si="5"/>
        <v>185466</v>
      </c>
      <c r="O29" s="205">
        <f t="shared" si="5"/>
        <v>1.1900000000000004</v>
      </c>
      <c r="P29" s="204">
        <f t="shared" si="5"/>
        <v>261725</v>
      </c>
      <c r="Q29" s="205">
        <f t="shared" si="5"/>
        <v>1.63</v>
      </c>
      <c r="R29" s="204">
        <f t="shared" si="5"/>
        <v>16429</v>
      </c>
      <c r="S29" s="205">
        <f t="shared" si="5"/>
        <v>-1.0399999999999991</v>
      </c>
      <c r="T29" s="204">
        <f t="shared" si="5"/>
        <v>91642</v>
      </c>
      <c r="U29" s="205">
        <f t="shared" si="5"/>
        <v>-0.28999999999999915</v>
      </c>
    </row>
    <row r="31" spans="1:21" x14ac:dyDescent="0.25">
      <c r="A31" s="19" t="s">
        <v>330</v>
      </c>
    </row>
    <row r="33" spans="1:21" x14ac:dyDescent="0.25">
      <c r="A33" s="1" t="s">
        <v>269</v>
      </c>
    </row>
    <row r="34" spans="1:21" ht="51.75" x14ac:dyDescent="0.25">
      <c r="A34" s="321"/>
      <c r="B34" s="322"/>
      <c r="C34" s="202" t="s">
        <v>310</v>
      </c>
      <c r="D34" s="336" t="s">
        <v>307</v>
      </c>
      <c r="E34" s="337"/>
      <c r="F34" s="336" t="s">
        <v>299</v>
      </c>
      <c r="G34" s="337"/>
      <c r="H34" s="336" t="s">
        <v>308</v>
      </c>
      <c r="I34" s="337"/>
      <c r="J34" s="336" t="s">
        <v>301</v>
      </c>
      <c r="K34" s="337"/>
      <c r="L34" s="336" t="s">
        <v>302</v>
      </c>
      <c r="M34" s="337"/>
      <c r="N34" s="336" t="s">
        <v>309</v>
      </c>
      <c r="O34" s="337"/>
      <c r="P34" s="336" t="s">
        <v>304</v>
      </c>
      <c r="Q34" s="337"/>
      <c r="R34" s="336" t="s">
        <v>305</v>
      </c>
      <c r="S34" s="337"/>
      <c r="T34" s="336" t="s">
        <v>306</v>
      </c>
      <c r="U34" s="337"/>
    </row>
    <row r="35" spans="1:21" x14ac:dyDescent="0.25">
      <c r="A35" s="418"/>
      <c r="B35" s="419"/>
      <c r="C35" s="203" t="s">
        <v>9</v>
      </c>
      <c r="D35" s="203" t="s">
        <v>9</v>
      </c>
      <c r="E35" s="203" t="s">
        <v>10</v>
      </c>
      <c r="F35" s="203" t="s">
        <v>9</v>
      </c>
      <c r="G35" s="203" t="s">
        <v>10</v>
      </c>
      <c r="H35" s="203" t="s">
        <v>9</v>
      </c>
      <c r="I35" s="203" t="s">
        <v>10</v>
      </c>
      <c r="J35" s="203" t="s">
        <v>9</v>
      </c>
      <c r="K35" s="203" t="s">
        <v>10</v>
      </c>
      <c r="L35" s="203" t="s">
        <v>9</v>
      </c>
      <c r="M35" s="203" t="s">
        <v>10</v>
      </c>
      <c r="N35" s="203" t="s">
        <v>9</v>
      </c>
      <c r="O35" s="203" t="s">
        <v>10</v>
      </c>
      <c r="P35" s="203" t="s">
        <v>9</v>
      </c>
      <c r="Q35" s="203" t="s">
        <v>10</v>
      </c>
      <c r="R35" s="203" t="s">
        <v>9</v>
      </c>
      <c r="S35" s="203" t="s">
        <v>10</v>
      </c>
      <c r="T35" s="203" t="s">
        <v>9</v>
      </c>
      <c r="U35" s="203" t="s">
        <v>10</v>
      </c>
    </row>
    <row r="36" spans="1:21" x14ac:dyDescent="0.25">
      <c r="A36" s="318" t="s">
        <v>51</v>
      </c>
      <c r="B36" s="241">
        <v>2011</v>
      </c>
      <c r="C36" s="204">
        <v>71053</v>
      </c>
      <c r="D36" s="204">
        <v>5932</v>
      </c>
      <c r="E36" s="205">
        <v>8.3000000000000007</v>
      </c>
      <c r="F36" s="204">
        <v>12352</v>
      </c>
      <c r="G36" s="205">
        <v>17.399999999999999</v>
      </c>
      <c r="H36" s="204">
        <v>6726</v>
      </c>
      <c r="I36" s="205">
        <v>9.5</v>
      </c>
      <c r="J36" s="204">
        <v>13530</v>
      </c>
      <c r="K36" s="205">
        <v>19</v>
      </c>
      <c r="L36" s="204">
        <v>2208</v>
      </c>
      <c r="M36" s="205">
        <v>3.1</v>
      </c>
      <c r="N36" s="204">
        <v>12594</v>
      </c>
      <c r="O36" s="205">
        <v>17.7</v>
      </c>
      <c r="P36" s="204">
        <v>8865</v>
      </c>
      <c r="Q36" s="205">
        <v>12.5</v>
      </c>
      <c r="R36" s="204">
        <v>1156</v>
      </c>
      <c r="S36" s="205">
        <v>1.6</v>
      </c>
      <c r="T36" s="204">
        <v>7690</v>
      </c>
      <c r="U36" s="205">
        <v>10.8</v>
      </c>
    </row>
    <row r="37" spans="1:21" x14ac:dyDescent="0.25">
      <c r="A37" s="319"/>
      <c r="B37" s="241">
        <v>2001</v>
      </c>
      <c r="C37" s="204">
        <v>63339</v>
      </c>
      <c r="D37" s="204">
        <v>6430</v>
      </c>
      <c r="E37" s="205">
        <v>10.15</v>
      </c>
      <c r="F37" s="204">
        <v>5919</v>
      </c>
      <c r="G37" s="205">
        <v>9.34</v>
      </c>
      <c r="H37" s="204">
        <v>8214</v>
      </c>
      <c r="I37" s="205">
        <v>12.97</v>
      </c>
      <c r="J37" s="204">
        <v>13278</v>
      </c>
      <c r="K37" s="205">
        <v>20.96</v>
      </c>
      <c r="L37" s="204">
        <v>1552</v>
      </c>
      <c r="M37" s="205">
        <v>2.4500000000000002</v>
      </c>
      <c r="N37" s="204">
        <v>9561</v>
      </c>
      <c r="O37" s="205">
        <v>15.09</v>
      </c>
      <c r="P37" s="204">
        <v>8024</v>
      </c>
      <c r="Q37" s="205">
        <v>12.67</v>
      </c>
      <c r="R37" s="204">
        <v>2330</v>
      </c>
      <c r="S37" s="205">
        <v>3.68</v>
      </c>
      <c r="T37" s="204">
        <v>8031</v>
      </c>
      <c r="U37" s="205">
        <v>12.68</v>
      </c>
    </row>
    <row r="38" spans="1:21" x14ac:dyDescent="0.25">
      <c r="A38" s="360"/>
      <c r="B38" s="241" t="s">
        <v>12</v>
      </c>
      <c r="C38" s="204">
        <f>SUM(C36-C37)</f>
        <v>7714</v>
      </c>
      <c r="D38" s="204">
        <f t="shared" ref="D38:U38" si="6">SUM(D36-D37)</f>
        <v>-498</v>
      </c>
      <c r="E38" s="205">
        <f t="shared" si="6"/>
        <v>-1.8499999999999996</v>
      </c>
      <c r="F38" s="204">
        <f t="shared" si="6"/>
        <v>6433</v>
      </c>
      <c r="G38" s="205">
        <f t="shared" si="6"/>
        <v>8.0599999999999987</v>
      </c>
      <c r="H38" s="204">
        <f t="shared" si="6"/>
        <v>-1488</v>
      </c>
      <c r="I38" s="205">
        <f t="shared" si="6"/>
        <v>-3.4700000000000006</v>
      </c>
      <c r="J38" s="204">
        <f t="shared" si="6"/>
        <v>252</v>
      </c>
      <c r="K38" s="205">
        <f t="shared" si="6"/>
        <v>-1.9600000000000009</v>
      </c>
      <c r="L38" s="204">
        <f t="shared" si="6"/>
        <v>656</v>
      </c>
      <c r="M38" s="205">
        <f t="shared" si="6"/>
        <v>0.64999999999999991</v>
      </c>
      <c r="N38" s="204">
        <f t="shared" si="6"/>
        <v>3033</v>
      </c>
      <c r="O38" s="205">
        <f t="shared" si="6"/>
        <v>2.6099999999999994</v>
      </c>
      <c r="P38" s="204">
        <f t="shared" si="6"/>
        <v>841</v>
      </c>
      <c r="Q38" s="205">
        <f t="shared" si="6"/>
        <v>-0.16999999999999993</v>
      </c>
      <c r="R38" s="204">
        <f t="shared" si="6"/>
        <v>-1174</v>
      </c>
      <c r="S38" s="205">
        <f t="shared" si="6"/>
        <v>-2.08</v>
      </c>
      <c r="T38" s="204">
        <f t="shared" si="6"/>
        <v>-341</v>
      </c>
      <c r="U38" s="205">
        <f t="shared" si="6"/>
        <v>-1.879999999999999</v>
      </c>
    </row>
    <row r="39" spans="1:21" x14ac:dyDescent="0.25">
      <c r="A39" s="318" t="s">
        <v>70</v>
      </c>
      <c r="B39" s="241">
        <v>2011</v>
      </c>
      <c r="C39" s="204">
        <v>557042</v>
      </c>
      <c r="D39" s="204">
        <v>37666</v>
      </c>
      <c r="E39" s="205">
        <v>6.8</v>
      </c>
      <c r="F39" s="204">
        <v>93948</v>
      </c>
      <c r="G39" s="205">
        <v>16.899999999999999</v>
      </c>
      <c r="H39" s="204">
        <v>51493</v>
      </c>
      <c r="I39" s="205">
        <v>9.1999999999999993</v>
      </c>
      <c r="J39" s="204">
        <v>106381</v>
      </c>
      <c r="K39" s="205">
        <v>19.100000000000001</v>
      </c>
      <c r="L39" s="204">
        <v>13476</v>
      </c>
      <c r="M39" s="205">
        <v>2.4</v>
      </c>
      <c r="N39" s="204">
        <v>95308</v>
      </c>
      <c r="O39" s="205">
        <v>17.100000000000001</v>
      </c>
      <c r="P39" s="204">
        <v>82316</v>
      </c>
      <c r="Q39" s="205">
        <v>14.8</v>
      </c>
      <c r="R39" s="204">
        <v>10014</v>
      </c>
      <c r="S39" s="205">
        <v>1.8</v>
      </c>
      <c r="T39" s="204">
        <v>66440</v>
      </c>
      <c r="U39" s="205">
        <v>11.9</v>
      </c>
    </row>
    <row r="40" spans="1:21" x14ac:dyDescent="0.25">
      <c r="A40" s="319"/>
      <c r="B40" s="241">
        <v>2001</v>
      </c>
      <c r="C40" s="204">
        <v>485150</v>
      </c>
      <c r="D40" s="204">
        <v>43219</v>
      </c>
      <c r="E40" s="205">
        <v>8.91</v>
      </c>
      <c r="F40" s="204">
        <v>42285</v>
      </c>
      <c r="G40" s="205">
        <v>8.7200000000000006</v>
      </c>
      <c r="H40" s="204">
        <v>60230</v>
      </c>
      <c r="I40" s="205">
        <v>12.41</v>
      </c>
      <c r="J40" s="204">
        <v>103341</v>
      </c>
      <c r="K40" s="205">
        <v>21.3</v>
      </c>
      <c r="L40" s="204">
        <v>9981</v>
      </c>
      <c r="M40" s="205">
        <v>2.06</v>
      </c>
      <c r="N40" s="204">
        <v>65081</v>
      </c>
      <c r="O40" s="205">
        <v>13.41</v>
      </c>
      <c r="P40" s="204">
        <v>73988</v>
      </c>
      <c r="Q40" s="205">
        <v>15.25</v>
      </c>
      <c r="R40" s="204">
        <v>17661</v>
      </c>
      <c r="S40" s="205">
        <v>3.64</v>
      </c>
      <c r="T40" s="204">
        <v>69364</v>
      </c>
      <c r="U40" s="205">
        <v>14.3</v>
      </c>
    </row>
    <row r="41" spans="1:21" x14ac:dyDescent="0.25">
      <c r="A41" s="360"/>
      <c r="B41" s="241" t="s">
        <v>12</v>
      </c>
      <c r="C41" s="204">
        <f>SUM(C39-C40)</f>
        <v>71892</v>
      </c>
      <c r="D41" s="204">
        <f t="shared" ref="D41:U41" si="7">SUM(D39-D40)</f>
        <v>-5553</v>
      </c>
      <c r="E41" s="205">
        <f t="shared" si="7"/>
        <v>-2.1100000000000003</v>
      </c>
      <c r="F41" s="204">
        <f t="shared" si="7"/>
        <v>51663</v>
      </c>
      <c r="G41" s="205">
        <f t="shared" si="7"/>
        <v>8.1799999999999979</v>
      </c>
      <c r="H41" s="204">
        <f t="shared" si="7"/>
        <v>-8737</v>
      </c>
      <c r="I41" s="205">
        <f t="shared" si="7"/>
        <v>-3.2100000000000009</v>
      </c>
      <c r="J41" s="204">
        <f t="shared" si="7"/>
        <v>3040</v>
      </c>
      <c r="K41" s="205">
        <f t="shared" si="7"/>
        <v>-2.1999999999999993</v>
      </c>
      <c r="L41" s="204">
        <f t="shared" si="7"/>
        <v>3495</v>
      </c>
      <c r="M41" s="205">
        <f t="shared" si="7"/>
        <v>0.33999999999999986</v>
      </c>
      <c r="N41" s="204">
        <f t="shared" si="7"/>
        <v>30227</v>
      </c>
      <c r="O41" s="205">
        <f t="shared" si="7"/>
        <v>3.6900000000000013</v>
      </c>
      <c r="P41" s="204">
        <f t="shared" si="7"/>
        <v>8328</v>
      </c>
      <c r="Q41" s="205">
        <f t="shared" si="7"/>
        <v>-0.44999999999999929</v>
      </c>
      <c r="R41" s="204">
        <f t="shared" si="7"/>
        <v>-7647</v>
      </c>
      <c r="S41" s="205">
        <f t="shared" si="7"/>
        <v>-1.84</v>
      </c>
      <c r="T41" s="204">
        <f t="shared" si="7"/>
        <v>-2924</v>
      </c>
      <c r="U41" s="205">
        <f t="shared" si="7"/>
        <v>-2.4000000000000004</v>
      </c>
    </row>
    <row r="42" spans="1:21" x14ac:dyDescent="0.25">
      <c r="A42" s="318" t="s">
        <v>69</v>
      </c>
      <c r="B42" s="241">
        <v>2011</v>
      </c>
      <c r="C42" s="204">
        <v>11847436</v>
      </c>
      <c r="D42" s="204">
        <v>957435</v>
      </c>
      <c r="E42" s="205">
        <v>8.1</v>
      </c>
      <c r="F42" s="204">
        <v>2207838</v>
      </c>
      <c r="G42" s="205">
        <v>18.600000000000001</v>
      </c>
      <c r="H42" s="204">
        <v>1358845</v>
      </c>
      <c r="I42" s="205">
        <v>11.5</v>
      </c>
      <c r="J42" s="204">
        <v>2245942</v>
      </c>
      <c r="K42" s="205">
        <v>19</v>
      </c>
      <c r="L42" s="204">
        <v>311328</v>
      </c>
      <c r="M42" s="205">
        <v>2.6</v>
      </c>
      <c r="N42" s="204">
        <v>1918802</v>
      </c>
      <c r="O42" s="205">
        <v>16.2</v>
      </c>
      <c r="P42" s="204">
        <v>1361009</v>
      </c>
      <c r="Q42" s="205">
        <v>11.5</v>
      </c>
      <c r="R42" s="204">
        <v>219105</v>
      </c>
      <c r="S42" s="205">
        <v>1.8</v>
      </c>
      <c r="T42" s="204">
        <v>1267132</v>
      </c>
      <c r="U42" s="205">
        <v>10.7</v>
      </c>
    </row>
    <row r="43" spans="1:21" x14ac:dyDescent="0.25">
      <c r="A43" s="319"/>
      <c r="B43" s="241">
        <v>2001</v>
      </c>
      <c r="C43" s="204">
        <v>10286332</v>
      </c>
      <c r="D43" s="204">
        <v>1153042</v>
      </c>
      <c r="E43" s="205">
        <v>11.21</v>
      </c>
      <c r="F43" s="204">
        <v>1030410</v>
      </c>
      <c r="G43" s="205">
        <v>10.02</v>
      </c>
      <c r="H43" s="204">
        <v>1461021</v>
      </c>
      <c r="I43" s="205">
        <v>14.2</v>
      </c>
      <c r="J43" s="204">
        <v>2345277</v>
      </c>
      <c r="K43" s="205">
        <v>22.8</v>
      </c>
      <c r="L43" s="204">
        <v>242410</v>
      </c>
      <c r="M43" s="205">
        <v>2.36</v>
      </c>
      <c r="N43" s="204">
        <v>1300985</v>
      </c>
      <c r="O43" s="205">
        <v>12.65</v>
      </c>
      <c r="P43" s="204">
        <v>1223053</v>
      </c>
      <c r="Q43" s="205">
        <v>11.89</v>
      </c>
      <c r="R43" s="204">
        <v>316636</v>
      </c>
      <c r="S43" s="205">
        <v>3.08</v>
      </c>
      <c r="T43" s="204">
        <v>1213498</v>
      </c>
      <c r="U43" s="205">
        <v>11.8</v>
      </c>
    </row>
    <row r="44" spans="1:21" x14ac:dyDescent="0.25">
      <c r="A44" s="360"/>
      <c r="B44" s="241" t="s">
        <v>12</v>
      </c>
      <c r="C44" s="204">
        <f>SUM(C42-C43)</f>
        <v>1561104</v>
      </c>
      <c r="D44" s="204">
        <f t="shared" ref="D44:U44" si="8">SUM(D42-D43)</f>
        <v>-195607</v>
      </c>
      <c r="E44" s="205">
        <f t="shared" si="8"/>
        <v>-3.1100000000000012</v>
      </c>
      <c r="F44" s="204">
        <f t="shared" si="8"/>
        <v>1177428</v>
      </c>
      <c r="G44" s="205">
        <f t="shared" si="8"/>
        <v>8.5800000000000018</v>
      </c>
      <c r="H44" s="204">
        <f t="shared" si="8"/>
        <v>-102176</v>
      </c>
      <c r="I44" s="205">
        <f t="shared" si="8"/>
        <v>-2.6999999999999993</v>
      </c>
      <c r="J44" s="204">
        <f t="shared" si="8"/>
        <v>-99335</v>
      </c>
      <c r="K44" s="205">
        <f t="shared" si="8"/>
        <v>-3.8000000000000007</v>
      </c>
      <c r="L44" s="204">
        <f t="shared" si="8"/>
        <v>68918</v>
      </c>
      <c r="M44" s="205">
        <f t="shared" si="8"/>
        <v>0.24000000000000021</v>
      </c>
      <c r="N44" s="204">
        <f t="shared" si="8"/>
        <v>617817</v>
      </c>
      <c r="O44" s="205">
        <f t="shared" si="8"/>
        <v>3.5499999999999989</v>
      </c>
      <c r="P44" s="204">
        <f t="shared" si="8"/>
        <v>137956</v>
      </c>
      <c r="Q44" s="205">
        <f t="shared" si="8"/>
        <v>-0.39000000000000057</v>
      </c>
      <c r="R44" s="204">
        <f t="shared" si="8"/>
        <v>-97531</v>
      </c>
      <c r="S44" s="205">
        <f t="shared" si="8"/>
        <v>-1.28</v>
      </c>
      <c r="T44" s="204">
        <f t="shared" si="8"/>
        <v>53634</v>
      </c>
      <c r="U44" s="205">
        <f t="shared" si="8"/>
        <v>-1.1000000000000014</v>
      </c>
    </row>
    <row r="46" spans="1:21" x14ac:dyDescent="0.25">
      <c r="A46" s="19" t="s">
        <v>331</v>
      </c>
    </row>
    <row r="48" spans="1:21" s="19" customFormat="1" ht="12.75" x14ac:dyDescent="0.2">
      <c r="A48" s="19" t="s">
        <v>349</v>
      </c>
    </row>
    <row r="49" spans="1:1" s="19" customFormat="1" ht="12.75" x14ac:dyDescent="0.2">
      <c r="A49" s="19" t="s">
        <v>350</v>
      </c>
    </row>
  </sheetData>
  <mergeCells count="39">
    <mergeCell ref="P4:Q4"/>
    <mergeCell ref="R4:S4"/>
    <mergeCell ref="T4:U4"/>
    <mergeCell ref="A12:A14"/>
    <mergeCell ref="A9:A11"/>
    <mergeCell ref="L4:M4"/>
    <mergeCell ref="N4:O4"/>
    <mergeCell ref="A6:A8"/>
    <mergeCell ref="D4:E4"/>
    <mergeCell ref="F4:G4"/>
    <mergeCell ref="H4:I4"/>
    <mergeCell ref="J4:K4"/>
    <mergeCell ref="A4:B5"/>
    <mergeCell ref="N19:O19"/>
    <mergeCell ref="P19:Q19"/>
    <mergeCell ref="R19:S19"/>
    <mergeCell ref="T19:U19"/>
    <mergeCell ref="A19:B20"/>
    <mergeCell ref="D19:E19"/>
    <mergeCell ref="F19:G19"/>
    <mergeCell ref="H19:I19"/>
    <mergeCell ref="J19:K19"/>
    <mergeCell ref="L19:M19"/>
    <mergeCell ref="N34:O34"/>
    <mergeCell ref="P34:Q34"/>
    <mergeCell ref="R34:S34"/>
    <mergeCell ref="T34:U34"/>
    <mergeCell ref="A34:B35"/>
    <mergeCell ref="D34:E34"/>
    <mergeCell ref="F34:G34"/>
    <mergeCell ref="H34:I34"/>
    <mergeCell ref="J34:K34"/>
    <mergeCell ref="L34:M34"/>
    <mergeCell ref="A36:A38"/>
    <mergeCell ref="A27:A29"/>
    <mergeCell ref="A24:A26"/>
    <mergeCell ref="A21:A23"/>
    <mergeCell ref="A42:A44"/>
    <mergeCell ref="A39:A41"/>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AA52"/>
  <sheetViews>
    <sheetView workbookViewId="0">
      <selection activeCell="C34" sqref="C34:K34"/>
    </sheetView>
  </sheetViews>
  <sheetFormatPr defaultRowHeight="15" x14ac:dyDescent="0.25"/>
  <cols>
    <col min="1" max="1" width="14.5703125" customWidth="1"/>
    <col min="2" max="2" width="9.28515625" bestFit="1" customWidth="1"/>
    <col min="3" max="3" width="16.42578125" customWidth="1"/>
    <col min="4" max="4" width="9.7109375" customWidth="1"/>
    <col min="5" max="5" width="9.140625" customWidth="1"/>
    <col min="6" max="6" width="9.28515625" bestFit="1" customWidth="1"/>
    <col min="7" max="7" width="8.5703125" customWidth="1"/>
    <col min="8" max="8" width="9.85546875" bestFit="1" customWidth="1"/>
    <col min="9" max="9" width="10.140625" bestFit="1" customWidth="1"/>
    <col min="10" max="11" width="9.28515625" bestFit="1" customWidth="1"/>
  </cols>
  <sheetData>
    <row r="1" spans="1:11" ht="18.75" x14ac:dyDescent="0.3">
      <c r="A1" s="148" t="s">
        <v>248</v>
      </c>
    </row>
    <row r="3" spans="1:11" x14ac:dyDescent="0.25">
      <c r="A3" s="1" t="s">
        <v>268</v>
      </c>
    </row>
    <row r="4" spans="1:11" s="122" customFormat="1" ht="42.75" customHeight="1" x14ac:dyDescent="0.2">
      <c r="A4" s="424"/>
      <c r="B4" s="425"/>
      <c r="C4" s="207" t="s">
        <v>198</v>
      </c>
      <c r="D4" s="286" t="s">
        <v>199</v>
      </c>
      <c r="E4" s="286"/>
      <c r="F4" s="286" t="s">
        <v>200</v>
      </c>
      <c r="G4" s="286"/>
      <c r="H4" s="286" t="s">
        <v>201</v>
      </c>
      <c r="I4" s="286"/>
      <c r="J4" s="286" t="s">
        <v>202</v>
      </c>
      <c r="K4" s="286"/>
    </row>
    <row r="5" spans="1:11" s="74" customFormat="1" ht="15" customHeight="1" x14ac:dyDescent="0.2">
      <c r="A5" s="426"/>
      <c r="B5" s="427"/>
      <c r="C5" s="175" t="s">
        <v>9</v>
      </c>
      <c r="D5" s="175" t="s">
        <v>9</v>
      </c>
      <c r="E5" s="175" t="s">
        <v>10</v>
      </c>
      <c r="F5" s="175" t="s">
        <v>9</v>
      </c>
      <c r="G5" s="175" t="s">
        <v>10</v>
      </c>
      <c r="H5" s="175" t="s">
        <v>9</v>
      </c>
      <c r="I5" s="175" t="s">
        <v>10</v>
      </c>
      <c r="J5" s="175" t="s">
        <v>9</v>
      </c>
      <c r="K5" s="175" t="s">
        <v>10</v>
      </c>
    </row>
    <row r="6" spans="1:11" s="74" customFormat="1" ht="12.75" x14ac:dyDescent="0.2">
      <c r="A6" s="318" t="s">
        <v>51</v>
      </c>
      <c r="B6" s="169">
        <v>2011</v>
      </c>
      <c r="C6" s="117">
        <v>146901</v>
      </c>
      <c r="D6" s="117">
        <v>13206</v>
      </c>
      <c r="E6" s="118">
        <v>9</v>
      </c>
      <c r="F6" s="117">
        <v>30630</v>
      </c>
      <c r="G6" s="118">
        <v>20.9</v>
      </c>
      <c r="H6" s="117">
        <v>84010</v>
      </c>
      <c r="I6" s="118">
        <v>57.2</v>
      </c>
      <c r="J6" s="117">
        <v>19055</v>
      </c>
      <c r="K6" s="118">
        <v>13</v>
      </c>
    </row>
    <row r="7" spans="1:11" s="74" customFormat="1" ht="12.75" x14ac:dyDescent="0.2">
      <c r="A7" s="319"/>
      <c r="B7" s="169">
        <v>2001</v>
      </c>
      <c r="C7" s="117">
        <v>136083</v>
      </c>
      <c r="D7" s="117">
        <v>11355</v>
      </c>
      <c r="E7" s="118">
        <v>8.3441723066069979</v>
      </c>
      <c r="F7" s="117">
        <v>23080</v>
      </c>
      <c r="G7" s="118">
        <v>16.960237502112683</v>
      </c>
      <c r="H7" s="117">
        <v>80416</v>
      </c>
      <c r="I7" s="118">
        <v>59.093347442369726</v>
      </c>
      <c r="J7" s="117">
        <v>21232</v>
      </c>
      <c r="K7" s="118">
        <v>15.602242748910591</v>
      </c>
    </row>
    <row r="8" spans="1:11" s="74" customFormat="1" ht="12.75" x14ac:dyDescent="0.2">
      <c r="A8" s="360"/>
      <c r="B8" s="169" t="s">
        <v>12</v>
      </c>
      <c r="C8" s="117">
        <v>10818</v>
      </c>
      <c r="D8" s="117">
        <v>1851</v>
      </c>
      <c r="E8" s="118">
        <v>0.65582769339300206</v>
      </c>
      <c r="F8" s="117">
        <v>7550</v>
      </c>
      <c r="G8" s="118">
        <v>3.9397624978873154</v>
      </c>
      <c r="H8" s="117">
        <v>3594</v>
      </c>
      <c r="I8" s="118">
        <v>-1.8933474423697234</v>
      </c>
      <c r="J8" s="117">
        <v>-2177</v>
      </c>
      <c r="K8" s="118">
        <v>-2.6022427489105908</v>
      </c>
    </row>
    <row r="9" spans="1:11" s="74" customFormat="1" ht="12.75" x14ac:dyDescent="0.2">
      <c r="A9" s="318" t="s">
        <v>70</v>
      </c>
      <c r="B9" s="169">
        <v>2011</v>
      </c>
      <c r="C9" s="117">
        <v>1152970</v>
      </c>
      <c r="D9" s="117">
        <v>100347</v>
      </c>
      <c r="E9" s="118">
        <v>8.6999999999999993</v>
      </c>
      <c r="F9" s="117">
        <v>246071</v>
      </c>
      <c r="G9" s="118">
        <v>21.3</v>
      </c>
      <c r="H9" s="117">
        <v>683447</v>
      </c>
      <c r="I9" s="118">
        <v>59.3</v>
      </c>
      <c r="J9" s="117">
        <v>123105</v>
      </c>
      <c r="K9" s="118">
        <v>10.7</v>
      </c>
    </row>
    <row r="10" spans="1:11" s="74" customFormat="1" ht="12.75" x14ac:dyDescent="0.2">
      <c r="A10" s="319"/>
      <c r="B10" s="169">
        <v>2001</v>
      </c>
      <c r="C10" s="117">
        <v>1032968</v>
      </c>
      <c r="D10" s="117">
        <v>82897</v>
      </c>
      <c r="E10" s="118">
        <v>8.0251275934975723</v>
      </c>
      <c r="F10" s="117">
        <v>184085</v>
      </c>
      <c r="G10" s="118">
        <v>17.8209779973823</v>
      </c>
      <c r="H10" s="117">
        <v>632308</v>
      </c>
      <c r="I10" s="118">
        <v>61.212738439138484</v>
      </c>
      <c r="J10" s="117">
        <v>133678</v>
      </c>
      <c r="K10" s="118">
        <v>12.941155969981647</v>
      </c>
    </row>
    <row r="11" spans="1:11" s="74" customFormat="1" ht="12.75" x14ac:dyDescent="0.2">
      <c r="A11" s="360"/>
      <c r="B11" s="169" t="s">
        <v>12</v>
      </c>
      <c r="C11" s="117">
        <v>120002</v>
      </c>
      <c r="D11" s="117">
        <v>17450</v>
      </c>
      <c r="E11" s="118">
        <v>0.67487240650242697</v>
      </c>
      <c r="F11" s="117">
        <v>61986</v>
      </c>
      <c r="G11" s="118">
        <v>3.4790220026177003</v>
      </c>
      <c r="H11" s="117">
        <v>51139</v>
      </c>
      <c r="I11" s="118">
        <v>-1.9127384391384865</v>
      </c>
      <c r="J11" s="117">
        <v>-10573</v>
      </c>
      <c r="K11" s="118">
        <v>-2.2411559699816479</v>
      </c>
    </row>
    <row r="12" spans="1:11" s="74" customFormat="1" ht="12.75" x14ac:dyDescent="0.2">
      <c r="A12" s="318" t="s">
        <v>69</v>
      </c>
      <c r="B12" s="169">
        <v>2011</v>
      </c>
      <c r="C12" s="117">
        <v>25162721</v>
      </c>
      <c r="D12" s="117">
        <v>2418518</v>
      </c>
      <c r="E12" s="118">
        <v>9.6</v>
      </c>
      <c r="F12" s="117">
        <v>4888565</v>
      </c>
      <c r="G12" s="118">
        <v>19.399999999999999</v>
      </c>
      <c r="H12" s="117">
        <v>14502713</v>
      </c>
      <c r="I12" s="118">
        <v>57.6</v>
      </c>
      <c r="J12" s="117">
        <v>3352925</v>
      </c>
      <c r="K12" s="118">
        <v>13.3</v>
      </c>
    </row>
    <row r="13" spans="1:11" s="74" customFormat="1" ht="12.75" x14ac:dyDescent="0.2">
      <c r="A13" s="319"/>
      <c r="B13" s="169">
        <v>2001</v>
      </c>
      <c r="C13" s="117">
        <v>22441498</v>
      </c>
      <c r="D13" s="117">
        <v>1866211</v>
      </c>
      <c r="E13" s="118">
        <v>8.3158931725502452</v>
      </c>
      <c r="F13" s="117">
        <v>3664999</v>
      </c>
      <c r="G13" s="118">
        <v>16.331347399358101</v>
      </c>
      <c r="H13" s="117">
        <v>13256531</v>
      </c>
      <c r="I13" s="118">
        <v>59.071506723838127</v>
      </c>
      <c r="J13" s="117">
        <v>3653757</v>
      </c>
      <c r="K13" s="118">
        <v>16.281252704253522</v>
      </c>
    </row>
    <row r="14" spans="1:11" s="74" customFormat="1" ht="15" customHeight="1" x14ac:dyDescent="0.2">
      <c r="A14" s="360"/>
      <c r="B14" s="169" t="s">
        <v>12</v>
      </c>
      <c r="C14" s="117">
        <v>2721223</v>
      </c>
      <c r="D14" s="117">
        <v>552307</v>
      </c>
      <c r="E14" s="118">
        <v>1.2841068274497545</v>
      </c>
      <c r="F14" s="117">
        <v>1223566</v>
      </c>
      <c r="G14" s="118">
        <v>3.0686526006418973</v>
      </c>
      <c r="H14" s="117">
        <v>1246182</v>
      </c>
      <c r="I14" s="118">
        <v>-1.4715067238381252</v>
      </c>
      <c r="J14" s="117">
        <v>-300832</v>
      </c>
      <c r="K14" s="118">
        <v>-2.9812527042535208</v>
      </c>
    </row>
    <row r="15" spans="1:11" s="74" customFormat="1" ht="12" x14ac:dyDescent="0.2">
      <c r="A15" s="191"/>
      <c r="B15" s="192"/>
      <c r="C15" s="190"/>
      <c r="D15" s="190"/>
      <c r="E15" s="62"/>
      <c r="F15" s="190"/>
      <c r="G15" s="62"/>
      <c r="H15" s="190"/>
      <c r="I15" s="62"/>
      <c r="J15" s="190"/>
      <c r="K15" s="62"/>
    </row>
    <row r="16" spans="1:11" s="74" customFormat="1" ht="12" x14ac:dyDescent="0.2">
      <c r="A16" s="191"/>
      <c r="B16" s="192"/>
      <c r="C16" s="190"/>
      <c r="D16" s="190"/>
      <c r="E16" s="62"/>
      <c r="F16" s="190"/>
      <c r="G16" s="62"/>
      <c r="H16" s="190"/>
      <c r="I16" s="62"/>
      <c r="J16" s="190"/>
      <c r="K16" s="62"/>
    </row>
    <row r="17" spans="1:12" s="74" customFormat="1" ht="12" x14ac:dyDescent="0.2">
      <c r="A17" s="191"/>
      <c r="B17" s="192"/>
      <c r="C17" s="190"/>
      <c r="D17" s="190"/>
      <c r="E17" s="62"/>
      <c r="F17" s="190"/>
      <c r="G17" s="62"/>
      <c r="H17" s="190"/>
      <c r="I17" s="62"/>
      <c r="J17" s="190"/>
      <c r="K17" s="62"/>
    </row>
    <row r="18" spans="1:12" s="74" customFormat="1" x14ac:dyDescent="0.25">
      <c r="A18" s="1" t="s">
        <v>270</v>
      </c>
    </row>
    <row r="19" spans="1:12" s="74" customFormat="1" ht="41.25" customHeight="1" x14ac:dyDescent="0.2">
      <c r="A19" s="293"/>
      <c r="B19" s="294"/>
      <c r="C19" s="207" t="s">
        <v>203</v>
      </c>
      <c r="D19" s="286" t="s">
        <v>204</v>
      </c>
      <c r="E19" s="286"/>
      <c r="F19" s="286" t="s">
        <v>205</v>
      </c>
      <c r="G19" s="286"/>
      <c r="H19" s="286" t="s">
        <v>206</v>
      </c>
      <c r="I19" s="286"/>
      <c r="J19" s="286" t="s">
        <v>207</v>
      </c>
      <c r="K19" s="286"/>
    </row>
    <row r="20" spans="1:12" s="74" customFormat="1" ht="18" customHeight="1" x14ac:dyDescent="0.2">
      <c r="A20" s="295"/>
      <c r="B20" s="296"/>
      <c r="C20" s="175" t="s">
        <v>9</v>
      </c>
      <c r="D20" s="175" t="s">
        <v>9</v>
      </c>
      <c r="E20" s="175" t="s">
        <v>10</v>
      </c>
      <c r="F20" s="175" t="s">
        <v>9</v>
      </c>
      <c r="G20" s="175" t="s">
        <v>10</v>
      </c>
      <c r="H20" s="175" t="s">
        <v>9</v>
      </c>
      <c r="I20" s="175" t="s">
        <v>10</v>
      </c>
      <c r="J20" s="175" t="s">
        <v>9</v>
      </c>
      <c r="K20" s="175" t="s">
        <v>10</v>
      </c>
    </row>
    <row r="21" spans="1:12" s="74" customFormat="1" ht="12.75" x14ac:dyDescent="0.2">
      <c r="A21" s="318" t="s">
        <v>51</v>
      </c>
      <c r="B21" s="169">
        <v>2011</v>
      </c>
      <c r="C21" s="117">
        <v>75848</v>
      </c>
      <c r="D21" s="117">
        <v>3951</v>
      </c>
      <c r="E21" s="118">
        <v>5.2091024153570293</v>
      </c>
      <c r="F21" s="117">
        <v>7090</v>
      </c>
      <c r="G21" s="118">
        <v>9.34764265372851</v>
      </c>
      <c r="H21" s="117">
        <v>49784</v>
      </c>
      <c r="I21" s="118">
        <v>65.636536230355446</v>
      </c>
      <c r="J21" s="117">
        <v>15023</v>
      </c>
      <c r="K21" s="118">
        <v>19.80671870055901</v>
      </c>
    </row>
    <row r="22" spans="1:12" s="74" customFormat="1" ht="12.75" x14ac:dyDescent="0.2">
      <c r="A22" s="319"/>
      <c r="B22" s="169">
        <v>2001</v>
      </c>
      <c r="C22" s="117">
        <v>72744</v>
      </c>
      <c r="D22" s="182">
        <v>2338</v>
      </c>
      <c r="E22" s="118">
        <v>3.2140107775211701</v>
      </c>
      <c r="F22" s="117">
        <v>4214</v>
      </c>
      <c r="G22" s="118">
        <v>5.7929176289453421</v>
      </c>
      <c r="H22" s="117">
        <v>48995</v>
      </c>
      <c r="I22" s="118">
        <v>67.352633894204331</v>
      </c>
      <c r="J22" s="117">
        <v>17197</v>
      </c>
      <c r="K22" s="118">
        <v>23.640437699329155</v>
      </c>
    </row>
    <row r="23" spans="1:12" s="74" customFormat="1" ht="12.75" x14ac:dyDescent="0.2">
      <c r="A23" s="360"/>
      <c r="B23" s="169" t="s">
        <v>12</v>
      </c>
      <c r="C23" s="117">
        <v>3104</v>
      </c>
      <c r="D23" s="117">
        <v>1613</v>
      </c>
      <c r="E23" s="118">
        <v>1.9950916378358592</v>
      </c>
      <c r="F23" s="117">
        <v>2876</v>
      </c>
      <c r="G23" s="118">
        <v>3.5547250247831679</v>
      </c>
      <c r="H23" s="117">
        <v>789</v>
      </c>
      <c r="I23" s="118">
        <v>-1.7160976638488847</v>
      </c>
      <c r="J23" s="117">
        <v>-2174</v>
      </c>
      <c r="K23" s="118">
        <v>-3.833718998770145</v>
      </c>
    </row>
    <row r="24" spans="1:12" s="74" customFormat="1" ht="12.75" x14ac:dyDescent="0.2">
      <c r="A24" s="318" t="s">
        <v>70</v>
      </c>
      <c r="B24" s="169">
        <v>2011</v>
      </c>
      <c r="C24" s="117">
        <v>595928</v>
      </c>
      <c r="D24" s="117">
        <v>32237</v>
      </c>
      <c r="E24" s="118">
        <v>5.4095461196654631</v>
      </c>
      <c r="F24" s="117">
        <v>60204</v>
      </c>
      <c r="G24" s="118">
        <v>10.102562725698407</v>
      </c>
      <c r="H24" s="117">
        <v>407121</v>
      </c>
      <c r="I24" s="118">
        <v>68.317145695453135</v>
      </c>
      <c r="J24" s="117">
        <v>96366</v>
      </c>
      <c r="K24" s="118">
        <v>16.170745459182989</v>
      </c>
    </row>
    <row r="25" spans="1:12" s="74" customFormat="1" ht="12.75" x14ac:dyDescent="0.2">
      <c r="A25" s="319"/>
      <c r="B25" s="169">
        <v>2001</v>
      </c>
      <c r="C25" s="117">
        <v>547818</v>
      </c>
      <c r="D25" s="182">
        <v>16550</v>
      </c>
      <c r="E25" s="118">
        <v>3.0210763428729979</v>
      </c>
      <c r="F25" s="117">
        <v>34004</v>
      </c>
      <c r="G25" s="118">
        <v>6.2071709947464306</v>
      </c>
      <c r="H25" s="117">
        <v>387620</v>
      </c>
      <c r="I25" s="118">
        <v>70.757076255252656</v>
      </c>
      <c r="J25" s="117">
        <v>109644</v>
      </c>
      <c r="K25" s="118">
        <v>20.014676407127915</v>
      </c>
    </row>
    <row r="26" spans="1:12" s="74" customFormat="1" ht="12.75" x14ac:dyDescent="0.2">
      <c r="A26" s="360"/>
      <c r="B26" s="169" t="s">
        <v>12</v>
      </c>
      <c r="C26" s="117">
        <v>48110</v>
      </c>
      <c r="D26" s="117">
        <v>15687</v>
      </c>
      <c r="E26" s="118">
        <v>2.3884697767924652</v>
      </c>
      <c r="F26" s="117">
        <v>26200</v>
      </c>
      <c r="G26" s="118">
        <v>3.8953917309519763</v>
      </c>
      <c r="H26" s="117">
        <v>19501</v>
      </c>
      <c r="I26" s="118">
        <v>-2.4399305597995209</v>
      </c>
      <c r="J26" s="117">
        <v>-13278</v>
      </c>
      <c r="K26" s="118">
        <v>-3.8439309479449264</v>
      </c>
    </row>
    <row r="27" spans="1:12" s="74" customFormat="1" ht="12.75" x14ac:dyDescent="0.2">
      <c r="A27" s="318" t="s">
        <v>69</v>
      </c>
      <c r="B27" s="169">
        <v>2011</v>
      </c>
      <c r="C27" s="117">
        <v>13315285</v>
      </c>
      <c r="D27" s="117">
        <v>768559</v>
      </c>
      <c r="E27" s="118">
        <v>5.7720056311224281</v>
      </c>
      <c r="F27" s="117">
        <v>1311281</v>
      </c>
      <c r="G27" s="118">
        <v>9.8479379149601378</v>
      </c>
      <c r="H27" s="117">
        <v>8670267</v>
      </c>
      <c r="I27" s="118">
        <v>65.115143986779103</v>
      </c>
      <c r="J27" s="117">
        <v>2565178</v>
      </c>
      <c r="K27" s="118">
        <v>19.26491246713833</v>
      </c>
    </row>
    <row r="28" spans="1:12" s="74" customFormat="1" ht="12.75" x14ac:dyDescent="0.2">
      <c r="A28" s="319"/>
      <c r="B28" s="169">
        <v>2001</v>
      </c>
      <c r="C28" s="117">
        <v>12155166</v>
      </c>
      <c r="D28" s="117">
        <v>421581</v>
      </c>
      <c r="E28" s="118">
        <v>3.4683277875431733</v>
      </c>
      <c r="F28" s="117">
        <v>750241</v>
      </c>
      <c r="G28" s="118">
        <v>6.1721987178126572</v>
      </c>
      <c r="H28" s="117">
        <v>8040573</v>
      </c>
      <c r="I28" s="118">
        <v>66.149429797997001</v>
      </c>
      <c r="J28" s="117">
        <v>2942771</v>
      </c>
      <c r="K28" s="118">
        <v>24.210043696647173</v>
      </c>
      <c r="L28" s="129"/>
    </row>
    <row r="29" spans="1:12" s="74" customFormat="1" ht="12.75" x14ac:dyDescent="0.2">
      <c r="A29" s="360"/>
      <c r="B29" s="169" t="s">
        <v>12</v>
      </c>
      <c r="C29" s="117">
        <v>1160119</v>
      </c>
      <c r="D29" s="117">
        <v>346978</v>
      </c>
      <c r="E29" s="118">
        <v>2.3036778435792549</v>
      </c>
      <c r="F29" s="117">
        <v>561040</v>
      </c>
      <c r="G29" s="118">
        <v>3.6757391971474807</v>
      </c>
      <c r="H29" s="117">
        <v>629694</v>
      </c>
      <c r="I29" s="118">
        <v>-1.0342858112178988</v>
      </c>
      <c r="J29" s="117">
        <v>-377593</v>
      </c>
      <c r="K29" s="118">
        <v>-4.9451312295088421</v>
      </c>
    </row>
    <row r="30" spans="1:12" s="74" customFormat="1" ht="12" x14ac:dyDescent="0.2">
      <c r="A30" s="191"/>
      <c r="B30" s="192"/>
      <c r="C30" s="190"/>
      <c r="D30" s="190"/>
      <c r="E30" s="62"/>
      <c r="F30" s="190"/>
      <c r="G30" s="62"/>
      <c r="H30" s="190"/>
      <c r="I30" s="62"/>
      <c r="J30" s="190"/>
      <c r="K30" s="62"/>
    </row>
    <row r="31" spans="1:12" s="74" customFormat="1" ht="12" customHeight="1" x14ac:dyDescent="0.2">
      <c r="A31" s="191"/>
      <c r="B31" s="192"/>
      <c r="C31" s="190"/>
      <c r="D31" s="190"/>
      <c r="E31" s="62"/>
      <c r="F31" s="190"/>
      <c r="G31" s="62"/>
      <c r="H31" s="190"/>
      <c r="I31" s="62"/>
      <c r="J31" s="190"/>
      <c r="K31" s="62"/>
    </row>
    <row r="32" spans="1:12" s="74" customFormat="1" ht="12" x14ac:dyDescent="0.2">
      <c r="A32" s="191"/>
      <c r="B32" s="192"/>
      <c r="C32" s="190"/>
      <c r="D32" s="190"/>
      <c r="E32" s="62"/>
      <c r="F32" s="190"/>
      <c r="G32" s="62"/>
      <c r="H32" s="190"/>
      <c r="I32" s="62"/>
      <c r="J32" s="190"/>
      <c r="K32" s="62"/>
    </row>
    <row r="33" spans="1:27" s="74" customFormat="1" x14ac:dyDescent="0.25">
      <c r="A33" s="1" t="s">
        <v>269</v>
      </c>
    </row>
    <row r="34" spans="1:27" s="74" customFormat="1" ht="43.5" customHeight="1" x14ac:dyDescent="0.2">
      <c r="A34" s="293"/>
      <c r="B34" s="294"/>
      <c r="C34" s="207" t="s">
        <v>208</v>
      </c>
      <c r="D34" s="291" t="s">
        <v>209</v>
      </c>
      <c r="E34" s="292"/>
      <c r="F34" s="286" t="s">
        <v>210</v>
      </c>
      <c r="G34" s="286"/>
      <c r="H34" s="291" t="s">
        <v>211</v>
      </c>
      <c r="I34" s="292"/>
      <c r="J34" s="286" t="s">
        <v>212</v>
      </c>
      <c r="K34" s="286"/>
    </row>
    <row r="35" spans="1:27" s="74" customFormat="1" ht="12.75" x14ac:dyDescent="0.2">
      <c r="A35" s="295"/>
      <c r="B35" s="296"/>
      <c r="C35" s="175" t="s">
        <v>9</v>
      </c>
      <c r="D35" s="175" t="s">
        <v>9</v>
      </c>
      <c r="E35" s="175" t="s">
        <v>10</v>
      </c>
      <c r="F35" s="175" t="s">
        <v>9</v>
      </c>
      <c r="G35" s="175" t="s">
        <v>10</v>
      </c>
      <c r="H35" s="175" t="s">
        <v>9</v>
      </c>
      <c r="I35" s="175" t="s">
        <v>10</v>
      </c>
      <c r="J35" s="175" t="s">
        <v>9</v>
      </c>
      <c r="K35" s="175" t="s">
        <v>10</v>
      </c>
    </row>
    <row r="36" spans="1:27" s="74" customFormat="1" ht="12.75" x14ac:dyDescent="0.2">
      <c r="A36" s="318" t="s">
        <v>51</v>
      </c>
      <c r="B36" s="169">
        <v>2011</v>
      </c>
      <c r="C36" s="117">
        <v>71053</v>
      </c>
      <c r="D36" s="117">
        <v>9255</v>
      </c>
      <c r="E36" s="118">
        <v>13.025488015988065</v>
      </c>
      <c r="F36" s="117">
        <v>23540</v>
      </c>
      <c r="G36" s="118">
        <v>33.130198584155494</v>
      </c>
      <c r="H36" s="117">
        <v>34226</v>
      </c>
      <c r="I36" s="118">
        <v>48.16967615723474</v>
      </c>
      <c r="J36" s="117">
        <v>4032</v>
      </c>
      <c r="K36" s="118">
        <v>5.6746372426217047</v>
      </c>
    </row>
    <row r="37" spans="1:27" s="74" customFormat="1" ht="12.75" x14ac:dyDescent="0.2">
      <c r="A37" s="319"/>
      <c r="B37" s="169">
        <v>2001</v>
      </c>
      <c r="C37" s="117">
        <v>63339</v>
      </c>
      <c r="D37" s="117">
        <v>9017</v>
      </c>
      <c r="E37" s="118">
        <v>14.236094665214166</v>
      </c>
      <c r="F37" s="117">
        <v>18866</v>
      </c>
      <c r="G37" s="118">
        <v>29.785756011304255</v>
      </c>
      <c r="H37" s="117">
        <v>31421</v>
      </c>
      <c r="I37" s="118">
        <v>49.607666682454727</v>
      </c>
      <c r="J37" s="117">
        <v>4035</v>
      </c>
      <c r="K37" s="118">
        <v>6.3704826410268565</v>
      </c>
    </row>
    <row r="38" spans="1:27" s="74" customFormat="1" ht="12.75" x14ac:dyDescent="0.2">
      <c r="A38" s="360"/>
      <c r="B38" s="169" t="s">
        <v>12</v>
      </c>
      <c r="C38" s="117">
        <v>7714</v>
      </c>
      <c r="D38" s="117">
        <v>238</v>
      </c>
      <c r="E38" s="118">
        <v>-1.2106066492261007</v>
      </c>
      <c r="F38" s="117">
        <v>4674</v>
      </c>
      <c r="G38" s="118">
        <v>3.3444425728512392</v>
      </c>
      <c r="H38" s="117">
        <v>2805</v>
      </c>
      <c r="I38" s="118">
        <v>-1.4379905252199876</v>
      </c>
      <c r="J38" s="117">
        <v>-3</v>
      </c>
      <c r="K38" s="118">
        <v>-0.6958453984051518</v>
      </c>
    </row>
    <row r="39" spans="1:27" s="74" customFormat="1" ht="12.75" x14ac:dyDescent="0.2">
      <c r="A39" s="318" t="s">
        <v>70</v>
      </c>
      <c r="B39" s="169">
        <v>2011</v>
      </c>
      <c r="C39" s="117">
        <v>557042</v>
      </c>
      <c r="D39" s="117">
        <v>68110</v>
      </c>
      <c r="E39" s="118">
        <v>12.227085210809957</v>
      </c>
      <c r="F39" s="117">
        <v>185867</v>
      </c>
      <c r="G39" s="118">
        <v>33.366783833175958</v>
      </c>
      <c r="H39" s="117">
        <v>276326</v>
      </c>
      <c r="I39" s="118">
        <v>49.605954308651775</v>
      </c>
      <c r="J39" s="117">
        <v>26739</v>
      </c>
      <c r="K39" s="118">
        <v>4.800176647362318</v>
      </c>
    </row>
    <row r="40" spans="1:27" s="74" customFormat="1" ht="12.75" x14ac:dyDescent="0.2">
      <c r="A40" s="319"/>
      <c r="B40" s="169">
        <v>2001</v>
      </c>
      <c r="C40" s="117">
        <v>485150</v>
      </c>
      <c r="D40" s="117">
        <v>66347</v>
      </c>
      <c r="E40" s="118">
        <v>13.675564258476761</v>
      </c>
      <c r="F40" s="117">
        <v>150081</v>
      </c>
      <c r="G40" s="118">
        <v>30.934968566422754</v>
      </c>
      <c r="H40" s="117">
        <v>244688</v>
      </c>
      <c r="I40" s="118">
        <v>50.435535401422236</v>
      </c>
      <c r="J40" s="117">
        <v>24034</v>
      </c>
      <c r="K40" s="118">
        <v>4.953931773678244</v>
      </c>
    </row>
    <row r="41" spans="1:27" s="74" customFormat="1" ht="12.75" x14ac:dyDescent="0.2">
      <c r="A41" s="360"/>
      <c r="B41" s="169" t="s">
        <v>12</v>
      </c>
      <c r="C41" s="117">
        <v>71892</v>
      </c>
      <c r="D41" s="117">
        <v>1763</v>
      </c>
      <c r="E41" s="118">
        <v>-1.4484790476668046</v>
      </c>
      <c r="F41" s="117">
        <v>35786</v>
      </c>
      <c r="G41" s="118">
        <v>2.4318152667532047</v>
      </c>
      <c r="H41" s="117">
        <v>31638</v>
      </c>
      <c r="I41" s="118">
        <v>-0.82958109277046077</v>
      </c>
      <c r="J41" s="117">
        <v>2705</v>
      </c>
      <c r="K41" s="118">
        <v>-0.15375512631592603</v>
      </c>
    </row>
    <row r="42" spans="1:27" s="74" customFormat="1" ht="12.75" x14ac:dyDescent="0.2">
      <c r="A42" s="318" t="s">
        <v>69</v>
      </c>
      <c r="B42" s="169">
        <v>2011</v>
      </c>
      <c r="C42" s="117">
        <v>11847436</v>
      </c>
      <c r="D42" s="117">
        <v>1649959</v>
      </c>
      <c r="E42" s="118">
        <v>13.92671798353669</v>
      </c>
      <c r="F42" s="117">
        <v>3577284</v>
      </c>
      <c r="G42" s="118">
        <v>30.194583874519349</v>
      </c>
      <c r="H42" s="117">
        <v>5832446</v>
      </c>
      <c r="I42" s="118">
        <v>49.229605460624562</v>
      </c>
      <c r="J42" s="117">
        <v>787747</v>
      </c>
      <c r="K42" s="118">
        <v>6.6490926813194005</v>
      </c>
    </row>
    <row r="43" spans="1:27" s="74" customFormat="1" ht="12.75" x14ac:dyDescent="0.2">
      <c r="A43" s="319"/>
      <c r="B43" s="169">
        <v>2001</v>
      </c>
      <c r="C43" s="117">
        <v>10286332</v>
      </c>
      <c r="D43" s="117">
        <v>1444630</v>
      </c>
      <c r="E43" s="118">
        <v>14.044170458429692</v>
      </c>
      <c r="F43" s="117">
        <v>2914758</v>
      </c>
      <c r="G43" s="118">
        <v>28.336223252370235</v>
      </c>
      <c r="H43" s="117">
        <v>5215958</v>
      </c>
      <c r="I43" s="118">
        <v>50.707657501235623</v>
      </c>
      <c r="J43" s="117">
        <v>710986</v>
      </c>
      <c r="K43" s="118">
        <v>6.9119487879644561</v>
      </c>
    </row>
    <row r="44" spans="1:27" s="74" customFormat="1" ht="12.75" x14ac:dyDescent="0.2">
      <c r="A44" s="360"/>
      <c r="B44" s="169" t="s">
        <v>12</v>
      </c>
      <c r="C44" s="117">
        <v>1561104</v>
      </c>
      <c r="D44" s="117">
        <v>205329</v>
      </c>
      <c r="E44" s="118">
        <v>-0.11745247489300148</v>
      </c>
      <c r="F44" s="117">
        <v>662526</v>
      </c>
      <c r="G44" s="118">
        <v>1.8583606221491138</v>
      </c>
      <c r="H44" s="117">
        <v>616488</v>
      </c>
      <c r="I44" s="118">
        <v>-1.4780520406110611</v>
      </c>
      <c r="J44" s="117">
        <v>76761</v>
      </c>
      <c r="K44" s="118">
        <v>-0.26285610664505565</v>
      </c>
    </row>
    <row r="45" spans="1:27" s="122" customFormat="1" ht="61.5" hidden="1" customHeight="1" x14ac:dyDescent="0.2">
      <c r="A45" s="428" t="s">
        <v>213</v>
      </c>
      <c r="B45" s="428"/>
      <c r="C45" s="428" t="s">
        <v>214</v>
      </c>
      <c r="D45" s="428"/>
      <c r="E45" s="428" t="s">
        <v>215</v>
      </c>
      <c r="F45" s="428"/>
      <c r="G45" s="428" t="s">
        <v>216</v>
      </c>
      <c r="H45" s="428"/>
      <c r="I45" s="428" t="s">
        <v>217</v>
      </c>
      <c r="J45" s="428"/>
      <c r="K45" s="428" t="s">
        <v>218</v>
      </c>
      <c r="L45" s="428"/>
      <c r="M45" s="122" t="s">
        <v>219</v>
      </c>
      <c r="N45" s="428" t="s">
        <v>220</v>
      </c>
      <c r="O45" s="428"/>
      <c r="P45" s="428" t="s">
        <v>221</v>
      </c>
      <c r="Q45" s="428"/>
      <c r="R45" s="428" t="s">
        <v>222</v>
      </c>
      <c r="S45" s="428"/>
      <c r="T45" s="428" t="s">
        <v>223</v>
      </c>
      <c r="U45" s="428"/>
      <c r="V45" s="428" t="s">
        <v>224</v>
      </c>
      <c r="W45" s="428"/>
      <c r="X45" s="428" t="s">
        <v>225</v>
      </c>
      <c r="Y45" s="428"/>
      <c r="Z45" s="122" t="s">
        <v>226</v>
      </c>
      <c r="AA45" s="122" t="s">
        <v>227</v>
      </c>
    </row>
    <row r="46" spans="1:27" s="74" customFormat="1" ht="12" hidden="1" x14ac:dyDescent="0.2">
      <c r="A46" s="74" t="s">
        <v>174</v>
      </c>
      <c r="B46" s="74" t="s">
        <v>160</v>
      </c>
      <c r="C46" s="74" t="s">
        <v>174</v>
      </c>
      <c r="D46" s="74" t="s">
        <v>160</v>
      </c>
      <c r="E46" s="74" t="s">
        <v>174</v>
      </c>
      <c r="F46" s="74" t="s">
        <v>160</v>
      </c>
      <c r="G46" s="74" t="s">
        <v>174</v>
      </c>
      <c r="H46" s="74" t="s">
        <v>160</v>
      </c>
      <c r="I46" s="74" t="s">
        <v>174</v>
      </c>
      <c r="J46" s="74" t="s">
        <v>160</v>
      </c>
      <c r="K46" s="74" t="s">
        <v>174</v>
      </c>
      <c r="L46" s="74" t="s">
        <v>160</v>
      </c>
      <c r="M46" s="74" t="s">
        <v>174</v>
      </c>
      <c r="N46" s="74" t="s">
        <v>174</v>
      </c>
      <c r="O46" s="74" t="s">
        <v>160</v>
      </c>
      <c r="P46" s="74" t="s">
        <v>174</v>
      </c>
      <c r="Q46" s="74" t="s">
        <v>160</v>
      </c>
      <c r="R46" s="74" t="s">
        <v>174</v>
      </c>
      <c r="S46" s="74" t="s">
        <v>160</v>
      </c>
      <c r="T46" s="74" t="s">
        <v>174</v>
      </c>
      <c r="U46" s="74" t="s">
        <v>160</v>
      </c>
      <c r="V46" s="74" t="s">
        <v>174</v>
      </c>
      <c r="W46" s="74" t="s">
        <v>160</v>
      </c>
      <c r="X46" s="74" t="s">
        <v>174</v>
      </c>
      <c r="Y46" s="74" t="s">
        <v>160</v>
      </c>
      <c r="Z46" s="74" t="s">
        <v>228</v>
      </c>
      <c r="AA46" s="74" t="s">
        <v>228</v>
      </c>
    </row>
    <row r="47" spans="1:27" s="74" customFormat="1" ht="12" hidden="1" x14ac:dyDescent="0.2">
      <c r="A47" s="123">
        <v>36982</v>
      </c>
      <c r="B47" s="123">
        <v>36982</v>
      </c>
      <c r="C47" s="123">
        <v>36982</v>
      </c>
      <c r="D47" s="123">
        <v>36982</v>
      </c>
      <c r="E47" s="123">
        <v>36982</v>
      </c>
      <c r="F47" s="123">
        <v>36982</v>
      </c>
      <c r="G47" s="123">
        <v>36982</v>
      </c>
      <c r="H47" s="123">
        <v>36982</v>
      </c>
      <c r="I47" s="123">
        <v>36982</v>
      </c>
      <c r="J47" s="123">
        <v>36982</v>
      </c>
      <c r="K47" s="123">
        <v>36982</v>
      </c>
      <c r="L47" s="123">
        <v>36982</v>
      </c>
      <c r="M47" s="123">
        <v>36982</v>
      </c>
      <c r="N47" s="123">
        <v>36982</v>
      </c>
      <c r="O47" s="123">
        <v>36982</v>
      </c>
      <c r="P47" s="123">
        <v>36982</v>
      </c>
      <c r="Q47" s="123">
        <v>36982</v>
      </c>
      <c r="R47" s="123">
        <v>36982</v>
      </c>
      <c r="S47" s="123">
        <v>36982</v>
      </c>
      <c r="T47" s="123">
        <v>36982</v>
      </c>
      <c r="U47" s="123">
        <v>36982</v>
      </c>
      <c r="V47" s="123">
        <v>36982</v>
      </c>
      <c r="W47" s="123">
        <v>36982</v>
      </c>
      <c r="X47" s="123">
        <v>36982</v>
      </c>
      <c r="Y47" s="123">
        <v>36982</v>
      </c>
      <c r="Z47" s="123">
        <v>36982</v>
      </c>
      <c r="AA47" s="123">
        <v>36982</v>
      </c>
    </row>
    <row r="48" spans="1:27" s="74" customFormat="1" ht="12" hidden="1" x14ac:dyDescent="0.2">
      <c r="A48" s="74">
        <v>62475</v>
      </c>
      <c r="B48" s="74">
        <v>0.51</v>
      </c>
      <c r="C48" s="74">
        <v>359106</v>
      </c>
      <c r="D48" s="74">
        <v>2.95</v>
      </c>
      <c r="E48" s="74">
        <v>750241</v>
      </c>
      <c r="F48" s="74">
        <v>6.17</v>
      </c>
      <c r="G48" s="74">
        <v>1790321</v>
      </c>
      <c r="H48" s="74">
        <v>14.73</v>
      </c>
      <c r="I48" s="74">
        <v>6250252</v>
      </c>
      <c r="J48" s="74">
        <v>51.42</v>
      </c>
      <c r="K48" s="74">
        <v>2942771</v>
      </c>
      <c r="L48" s="74">
        <v>24.21</v>
      </c>
      <c r="M48" s="74">
        <v>10286332</v>
      </c>
      <c r="N48" s="74">
        <v>192479</v>
      </c>
      <c r="O48" s="74">
        <v>1.87</v>
      </c>
      <c r="P48" s="74">
        <v>1252151</v>
      </c>
      <c r="Q48" s="74">
        <v>12.17</v>
      </c>
      <c r="R48" s="74">
        <v>2914758</v>
      </c>
      <c r="S48" s="74">
        <v>28.34</v>
      </c>
      <c r="T48" s="74">
        <v>2285236</v>
      </c>
      <c r="U48" s="74">
        <v>22.22</v>
      </c>
      <c r="V48" s="74">
        <v>2930722</v>
      </c>
      <c r="W48" s="74">
        <v>28.49</v>
      </c>
      <c r="X48" s="74">
        <v>710986</v>
      </c>
      <c r="Y48" s="74">
        <v>6.91</v>
      </c>
      <c r="Z48" s="74">
        <v>42.21</v>
      </c>
      <c r="AA48" s="74">
        <v>31.38</v>
      </c>
    </row>
    <row r="49" spans="1:27" s="74" customFormat="1" ht="12" hidden="1" x14ac:dyDescent="0.2">
      <c r="A49" s="74">
        <v>2656</v>
      </c>
      <c r="B49" s="74">
        <v>0.48</v>
      </c>
      <c r="C49" s="74">
        <v>13894</v>
      </c>
      <c r="D49" s="74">
        <v>2.54</v>
      </c>
      <c r="E49" s="74">
        <v>34004</v>
      </c>
      <c r="F49" s="74">
        <v>6.21</v>
      </c>
      <c r="G49" s="74">
        <v>100338</v>
      </c>
      <c r="H49" s="74">
        <v>18.32</v>
      </c>
      <c r="I49" s="74">
        <v>287282</v>
      </c>
      <c r="J49" s="74">
        <v>52.44</v>
      </c>
      <c r="K49" s="74">
        <v>109644</v>
      </c>
      <c r="L49" s="74">
        <v>20.010000000000002</v>
      </c>
      <c r="M49" s="74">
        <v>485150</v>
      </c>
      <c r="N49" s="74">
        <v>9083</v>
      </c>
      <c r="O49" s="74">
        <v>1.87</v>
      </c>
      <c r="P49" s="74">
        <v>57264</v>
      </c>
      <c r="Q49" s="74">
        <v>11.8</v>
      </c>
      <c r="R49" s="74">
        <v>150081</v>
      </c>
      <c r="S49" s="74">
        <v>30.93</v>
      </c>
      <c r="T49" s="74">
        <v>121564</v>
      </c>
      <c r="U49" s="74">
        <v>25.06</v>
      </c>
      <c r="V49" s="74">
        <v>123124</v>
      </c>
      <c r="W49" s="74">
        <v>25.38</v>
      </c>
      <c r="X49" s="74">
        <v>24034</v>
      </c>
      <c r="Y49" s="74">
        <v>4.95</v>
      </c>
      <c r="Z49" s="74">
        <v>41.65</v>
      </c>
      <c r="AA49" s="74">
        <v>30.43</v>
      </c>
    </row>
    <row r="50" spans="1:27" s="74" customFormat="1" ht="12" hidden="1" x14ac:dyDescent="0.2">
      <c r="A50" s="74">
        <v>383</v>
      </c>
      <c r="B50" s="74">
        <v>0.53</v>
      </c>
      <c r="C50" s="74">
        <v>1955</v>
      </c>
      <c r="D50" s="74">
        <v>2.69</v>
      </c>
      <c r="E50" s="74">
        <v>4214</v>
      </c>
      <c r="F50" s="74">
        <v>5.79</v>
      </c>
      <c r="G50" s="74">
        <v>11986</v>
      </c>
      <c r="H50" s="74">
        <v>16.48</v>
      </c>
      <c r="I50" s="74">
        <v>37009</v>
      </c>
      <c r="J50" s="74">
        <v>50.88</v>
      </c>
      <c r="K50" s="74">
        <v>17197</v>
      </c>
      <c r="L50" s="74">
        <v>23.64</v>
      </c>
      <c r="M50" s="74">
        <v>63339</v>
      </c>
      <c r="N50" s="74">
        <v>1260</v>
      </c>
      <c r="O50" s="74">
        <v>1.99</v>
      </c>
      <c r="P50" s="74">
        <v>7757</v>
      </c>
      <c r="Q50" s="74">
        <v>12.25</v>
      </c>
      <c r="R50" s="74">
        <v>18866</v>
      </c>
      <c r="S50" s="74">
        <v>29.79</v>
      </c>
      <c r="T50" s="74">
        <v>15113</v>
      </c>
      <c r="U50" s="74">
        <v>23.86</v>
      </c>
      <c r="V50" s="74">
        <v>16308</v>
      </c>
      <c r="W50" s="74">
        <v>25.75</v>
      </c>
      <c r="X50" s="74">
        <v>4035</v>
      </c>
      <c r="Y50" s="74">
        <v>6.37</v>
      </c>
      <c r="Z50" s="74">
        <v>42.68</v>
      </c>
      <c r="AA50" s="74">
        <v>30.88</v>
      </c>
    </row>
    <row r="51" spans="1:27" s="74" customFormat="1" ht="12" x14ac:dyDescent="0.2"/>
    <row r="52" spans="1:27" x14ac:dyDescent="0.25">
      <c r="A52" s="19" t="s">
        <v>249</v>
      </c>
    </row>
  </sheetData>
  <mergeCells count="36">
    <mergeCell ref="X45:Y45"/>
    <mergeCell ref="D34:E34"/>
    <mergeCell ref="F34:G34"/>
    <mergeCell ref="H34:I34"/>
    <mergeCell ref="J34:K34"/>
    <mergeCell ref="K45:L45"/>
    <mergeCell ref="N45:O45"/>
    <mergeCell ref="P45:Q45"/>
    <mergeCell ref="R45:S45"/>
    <mergeCell ref="T45:U45"/>
    <mergeCell ref="V45:W45"/>
    <mergeCell ref="A45:B45"/>
    <mergeCell ref="C45:D45"/>
    <mergeCell ref="E45:F45"/>
    <mergeCell ref="G45:H45"/>
    <mergeCell ref="I45:J45"/>
    <mergeCell ref="F4:G4"/>
    <mergeCell ref="H4:I4"/>
    <mergeCell ref="J4:K4"/>
    <mergeCell ref="D19:E19"/>
    <mergeCell ref="F19:G19"/>
    <mergeCell ref="H19:I19"/>
    <mergeCell ref="J19:K19"/>
    <mergeCell ref="A12:A14"/>
    <mergeCell ref="A9:A11"/>
    <mergeCell ref="A6:A8"/>
    <mergeCell ref="A4:B5"/>
    <mergeCell ref="D4:E4"/>
    <mergeCell ref="A42:A44"/>
    <mergeCell ref="A39:A41"/>
    <mergeCell ref="A36:A38"/>
    <mergeCell ref="A19:B20"/>
    <mergeCell ref="A27:A29"/>
    <mergeCell ref="A24:A26"/>
    <mergeCell ref="A21:A23"/>
    <mergeCell ref="A34:B3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J129"/>
  <sheetViews>
    <sheetView workbookViewId="0"/>
  </sheetViews>
  <sheetFormatPr defaultRowHeight="15" x14ac:dyDescent="0.25"/>
  <cols>
    <col min="1" max="1" width="14.85546875" customWidth="1"/>
    <col min="2" max="2" width="9.85546875" bestFit="1" customWidth="1"/>
    <col min="3" max="3" width="10.140625" customWidth="1"/>
    <col min="4" max="4" width="10.85546875" bestFit="1" customWidth="1"/>
    <col min="5" max="5" width="9.28515625" bestFit="1" customWidth="1"/>
    <col min="6" max="6" width="9.42578125" customWidth="1"/>
    <col min="7" max="11" width="9.28515625" bestFit="1" customWidth="1"/>
    <col min="12" max="12" width="10.140625" bestFit="1" customWidth="1"/>
    <col min="13" max="13" width="9.28515625" bestFit="1" customWidth="1"/>
    <col min="14" max="14" width="10.140625" bestFit="1" customWidth="1"/>
    <col min="15" max="15" width="9.28515625" bestFit="1" customWidth="1"/>
    <col min="16" max="16" width="10.140625" bestFit="1" customWidth="1"/>
    <col min="17" max="17" width="9.28515625" bestFit="1" customWidth="1"/>
    <col min="18" max="18" width="10.85546875" bestFit="1" customWidth="1"/>
    <col min="19" max="19" width="9.28515625" bestFit="1" customWidth="1"/>
    <col min="20" max="20" width="10.140625" bestFit="1" customWidth="1"/>
    <col min="21" max="21" width="9.28515625" bestFit="1" customWidth="1"/>
    <col min="22" max="22" width="9.85546875" customWidth="1"/>
    <col min="23" max="23" width="9.28515625" bestFit="1" customWidth="1"/>
    <col min="24" max="24" width="10" customWidth="1"/>
    <col min="25" max="25" width="9.28515625" bestFit="1" customWidth="1"/>
    <col min="26" max="26" width="10.140625" bestFit="1" customWidth="1"/>
    <col min="27" max="27" width="9.28515625" bestFit="1" customWidth="1"/>
    <col min="28" max="28" width="10.140625" bestFit="1" customWidth="1"/>
    <col min="29" max="31" width="9.28515625" bestFit="1" customWidth="1"/>
  </cols>
  <sheetData>
    <row r="1" spans="1:36" s="23" customFormat="1" ht="18.75" x14ac:dyDescent="0.25">
      <c r="A1" s="146" t="s">
        <v>352</v>
      </c>
      <c r="B1" s="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row>
    <row r="2" spans="1:36" s="23" customFormat="1" ht="15.75" x14ac:dyDescent="0.25">
      <c r="A2" s="9"/>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row>
    <row r="3" spans="1:36" s="23" customFormat="1" ht="15.75" x14ac:dyDescent="0.25">
      <c r="A3" s="4" t="s">
        <v>0</v>
      </c>
      <c r="B3" s="5"/>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row>
    <row r="4" spans="1:36" s="48" customFormat="1" ht="12.75" x14ac:dyDescent="0.25">
      <c r="A4" s="263" t="s">
        <v>16</v>
      </c>
      <c r="B4" s="263"/>
      <c r="C4" s="142" t="s">
        <v>1</v>
      </c>
      <c r="D4" s="263" t="s">
        <v>17</v>
      </c>
      <c r="E4" s="263"/>
      <c r="F4" s="263" t="s">
        <v>18</v>
      </c>
      <c r="G4" s="263"/>
      <c r="H4" s="263" t="s">
        <v>19</v>
      </c>
      <c r="I4" s="263"/>
      <c r="J4" s="263" t="s">
        <v>20</v>
      </c>
      <c r="K4" s="263"/>
      <c r="L4" s="263" t="s">
        <v>21</v>
      </c>
      <c r="M4" s="263"/>
      <c r="N4" s="263" t="s">
        <v>22</v>
      </c>
      <c r="O4" s="263"/>
      <c r="P4" s="263" t="s">
        <v>23</v>
      </c>
      <c r="Q4" s="263"/>
      <c r="R4" s="263" t="s">
        <v>24</v>
      </c>
      <c r="S4" s="263"/>
      <c r="T4" s="263" t="s">
        <v>25</v>
      </c>
      <c r="U4" s="263"/>
      <c r="V4" s="263" t="s">
        <v>26</v>
      </c>
      <c r="W4" s="263"/>
      <c r="X4" s="263" t="s">
        <v>27</v>
      </c>
      <c r="Y4" s="263"/>
      <c r="Z4" s="263" t="s">
        <v>28</v>
      </c>
      <c r="AA4" s="263"/>
      <c r="AB4" s="263" t="s">
        <v>29</v>
      </c>
      <c r="AC4" s="263"/>
      <c r="AD4" s="263" t="s">
        <v>30</v>
      </c>
      <c r="AE4" s="263"/>
      <c r="AF4" s="263" t="s">
        <v>31</v>
      </c>
      <c r="AG4" s="263"/>
      <c r="AH4" s="263" t="s">
        <v>337</v>
      </c>
      <c r="AI4" s="263"/>
      <c r="AJ4" s="47"/>
    </row>
    <row r="5" spans="1:36" s="48" customFormat="1" ht="12.75" x14ac:dyDescent="0.25">
      <c r="A5" s="263"/>
      <c r="B5" s="263"/>
      <c r="C5" s="142" t="s">
        <v>9</v>
      </c>
      <c r="D5" s="142" t="s">
        <v>9</v>
      </c>
      <c r="E5" s="142" t="s">
        <v>10</v>
      </c>
      <c r="F5" s="142" t="s">
        <v>9</v>
      </c>
      <c r="G5" s="142" t="s">
        <v>10</v>
      </c>
      <c r="H5" s="142" t="s">
        <v>9</v>
      </c>
      <c r="I5" s="142" t="s">
        <v>10</v>
      </c>
      <c r="J5" s="142" t="s">
        <v>9</v>
      </c>
      <c r="K5" s="142" t="s">
        <v>10</v>
      </c>
      <c r="L5" s="142" t="s">
        <v>9</v>
      </c>
      <c r="M5" s="142" t="s">
        <v>10</v>
      </c>
      <c r="N5" s="142" t="s">
        <v>9</v>
      </c>
      <c r="O5" s="142" t="s">
        <v>10</v>
      </c>
      <c r="P5" s="142" t="s">
        <v>9</v>
      </c>
      <c r="Q5" s="142" t="s">
        <v>10</v>
      </c>
      <c r="R5" s="142" t="s">
        <v>9</v>
      </c>
      <c r="S5" s="142" t="s">
        <v>10</v>
      </c>
      <c r="T5" s="142" t="s">
        <v>9</v>
      </c>
      <c r="U5" s="142" t="s">
        <v>10</v>
      </c>
      <c r="V5" s="142" t="s">
        <v>9</v>
      </c>
      <c r="W5" s="142" t="s">
        <v>10</v>
      </c>
      <c r="X5" s="142" t="s">
        <v>9</v>
      </c>
      <c r="Y5" s="142" t="s">
        <v>10</v>
      </c>
      <c r="Z5" s="142" t="s">
        <v>9</v>
      </c>
      <c r="AA5" s="142" t="s">
        <v>10</v>
      </c>
      <c r="AB5" s="142" t="s">
        <v>9</v>
      </c>
      <c r="AC5" s="142" t="s">
        <v>10</v>
      </c>
      <c r="AD5" s="142" t="s">
        <v>9</v>
      </c>
      <c r="AE5" s="142" t="s">
        <v>10</v>
      </c>
      <c r="AF5" s="142" t="s">
        <v>9</v>
      </c>
      <c r="AG5" s="142" t="s">
        <v>10</v>
      </c>
      <c r="AH5" s="142" t="s">
        <v>9</v>
      </c>
      <c r="AI5" s="142" t="s">
        <v>10</v>
      </c>
      <c r="AJ5" s="47"/>
    </row>
    <row r="6" spans="1:36" s="19" customFormat="1" ht="12.75" x14ac:dyDescent="0.2">
      <c r="A6" s="264" t="s">
        <v>51</v>
      </c>
      <c r="B6" s="143">
        <v>2011</v>
      </c>
      <c r="C6" s="163">
        <v>316028</v>
      </c>
      <c r="D6" s="163">
        <v>16003</v>
      </c>
      <c r="E6" s="164">
        <v>5.063791815915045</v>
      </c>
      <c r="F6" s="163">
        <v>9863</v>
      </c>
      <c r="G6" s="164">
        <v>3.1209259938992746</v>
      </c>
      <c r="H6" s="163">
        <v>6482</v>
      </c>
      <c r="I6" s="164">
        <v>2.0510840811573656</v>
      </c>
      <c r="J6" s="163">
        <v>17677</v>
      </c>
      <c r="K6" s="164">
        <v>5.5934917159239053</v>
      </c>
      <c r="L6" s="163">
        <v>3841</v>
      </c>
      <c r="M6" s="164">
        <v>1.2153986355639372</v>
      </c>
      <c r="N6" s="163">
        <v>7631</v>
      </c>
      <c r="O6" s="164">
        <v>2.4146594605541281</v>
      </c>
      <c r="P6" s="163">
        <v>6992</v>
      </c>
      <c r="Q6" s="164">
        <v>2.212462186894832</v>
      </c>
      <c r="R6" s="163">
        <v>16224</v>
      </c>
      <c r="S6" s="164">
        <v>5.133722328401281</v>
      </c>
      <c r="T6" s="163">
        <v>16187</v>
      </c>
      <c r="U6" s="164">
        <v>5.1220145050438566</v>
      </c>
      <c r="V6" s="163">
        <v>56156</v>
      </c>
      <c r="W6" s="164">
        <v>17.769311579986582</v>
      </c>
      <c r="X6" s="163">
        <v>71135</v>
      </c>
      <c r="Y6" s="164">
        <v>22.509081473793461</v>
      </c>
      <c r="Z6" s="163">
        <v>24533</v>
      </c>
      <c r="AA6" s="164">
        <v>7.7629197412887461</v>
      </c>
      <c r="AB6" s="163">
        <v>34366</v>
      </c>
      <c r="AC6" s="164">
        <v>10.874352905438759</v>
      </c>
      <c r="AD6" s="163">
        <v>21018</v>
      </c>
      <c r="AE6" s="164">
        <v>6.6506765223334634</v>
      </c>
      <c r="AF6" s="163">
        <v>5233</v>
      </c>
      <c r="AG6" s="164">
        <v>1.6558659359297276</v>
      </c>
      <c r="AH6" s="163">
        <v>2687</v>
      </c>
      <c r="AI6" s="164">
        <v>0.85024111787563117</v>
      </c>
    </row>
    <row r="7" spans="1:36" s="19" customFormat="1" ht="12.75" x14ac:dyDescent="0.2">
      <c r="A7" s="267"/>
      <c r="B7" s="143">
        <v>2001</v>
      </c>
      <c r="C7" s="163">
        <v>307190</v>
      </c>
      <c r="D7" s="163">
        <v>15803</v>
      </c>
      <c r="E7" s="164">
        <v>5.1443731892314197</v>
      </c>
      <c r="F7" s="163">
        <v>10498</v>
      </c>
      <c r="G7" s="164">
        <v>3.4174289527653894</v>
      </c>
      <c r="H7" s="163">
        <v>7765</v>
      </c>
      <c r="I7" s="164">
        <v>2.5277515544125784</v>
      </c>
      <c r="J7" s="163">
        <v>19844</v>
      </c>
      <c r="K7" s="164">
        <v>6.4598456981021517</v>
      </c>
      <c r="L7" s="163">
        <v>3995</v>
      </c>
      <c r="M7" s="164">
        <v>1.3004980630879912</v>
      </c>
      <c r="N7" s="163">
        <v>7990</v>
      </c>
      <c r="O7" s="164">
        <v>2.6009961261759824</v>
      </c>
      <c r="P7" s="163">
        <v>6605</v>
      </c>
      <c r="Q7" s="164">
        <v>2.1501350955434746</v>
      </c>
      <c r="R7" s="163">
        <v>14220</v>
      </c>
      <c r="S7" s="164">
        <v>4.6290569354471174</v>
      </c>
      <c r="T7" s="163">
        <v>15774</v>
      </c>
      <c r="U7" s="164">
        <v>5.1349327777596923</v>
      </c>
      <c r="V7" s="163">
        <v>66535</v>
      </c>
      <c r="W7" s="164">
        <v>21.65923369901364</v>
      </c>
      <c r="X7" s="163">
        <v>66886</v>
      </c>
      <c r="Y7" s="164">
        <v>21.773495230964549</v>
      </c>
      <c r="Z7" s="163">
        <v>17237</v>
      </c>
      <c r="AA7" s="164">
        <v>5.611185259936847</v>
      </c>
      <c r="AB7" s="163">
        <v>29432</v>
      </c>
      <c r="AC7" s="164">
        <v>9.5810410495133294</v>
      </c>
      <c r="AD7" s="163">
        <v>18722</v>
      </c>
      <c r="AE7" s="164">
        <v>6.0945994335753113</v>
      </c>
      <c r="AF7" s="163">
        <v>3972</v>
      </c>
      <c r="AG7" s="164">
        <v>1.2930108401966209</v>
      </c>
      <c r="AH7" s="163">
        <v>1912</v>
      </c>
      <c r="AI7" s="164">
        <v>0.6224160942739021</v>
      </c>
    </row>
    <row r="8" spans="1:36" s="19" customFormat="1" ht="12.75" x14ac:dyDescent="0.2">
      <c r="A8" s="267"/>
      <c r="B8" s="143" t="s">
        <v>12</v>
      </c>
      <c r="C8" s="163">
        <v>8838</v>
      </c>
      <c r="D8" s="163">
        <v>200</v>
      </c>
      <c r="E8" s="164">
        <v>-8.0581373316374716E-2</v>
      </c>
      <c r="F8" s="163">
        <v>-635</v>
      </c>
      <c r="G8" s="164">
        <v>-0.29650295886611477</v>
      </c>
      <c r="H8" s="163">
        <v>-1283</v>
      </c>
      <c r="I8" s="164">
        <v>-0.47666747325521275</v>
      </c>
      <c r="J8" s="163">
        <v>-2167</v>
      </c>
      <c r="K8" s="164">
        <v>-0.86635398217824644</v>
      </c>
      <c r="L8" s="163">
        <v>-154</v>
      </c>
      <c r="M8" s="164">
        <v>-8.5099427524053972E-2</v>
      </c>
      <c r="N8" s="163">
        <v>-359</v>
      </c>
      <c r="O8" s="164">
        <v>-0.18633666562185436</v>
      </c>
      <c r="P8" s="163">
        <v>387</v>
      </c>
      <c r="Q8" s="164">
        <v>6.2327091351357389E-2</v>
      </c>
      <c r="R8" s="163">
        <v>2004</v>
      </c>
      <c r="S8" s="164">
        <v>0.50466539295416357</v>
      </c>
      <c r="T8" s="163">
        <v>413</v>
      </c>
      <c r="U8" s="164">
        <v>-1.2918272715835677E-2</v>
      </c>
      <c r="V8" s="163">
        <v>-10379</v>
      </c>
      <c r="W8" s="164">
        <v>-3.8899221190270588</v>
      </c>
      <c r="X8" s="163">
        <v>4249</v>
      </c>
      <c r="Y8" s="164">
        <v>0.73558624282891216</v>
      </c>
      <c r="Z8" s="163">
        <v>7296</v>
      </c>
      <c r="AA8" s="164">
        <v>2.151734481351899</v>
      </c>
      <c r="AB8" s="163">
        <v>4934</v>
      </c>
      <c r="AC8" s="164">
        <v>1.2933118559254293</v>
      </c>
      <c r="AD8" s="163">
        <v>2296</v>
      </c>
      <c r="AE8" s="164">
        <v>0.55607708875815209</v>
      </c>
      <c r="AF8" s="163">
        <v>1261</v>
      </c>
      <c r="AG8" s="164">
        <v>0.3628550957331067</v>
      </c>
      <c r="AH8" s="163">
        <v>775</v>
      </c>
      <c r="AI8" s="164">
        <v>0.22782502360172907</v>
      </c>
    </row>
    <row r="9" spans="1:36" s="19" customFormat="1" ht="12.75" x14ac:dyDescent="0.2">
      <c r="A9" s="266" t="s">
        <v>70</v>
      </c>
      <c r="B9" s="143">
        <v>2011</v>
      </c>
      <c r="C9" s="163">
        <v>2596886</v>
      </c>
      <c r="D9" s="163">
        <v>149843</v>
      </c>
      <c r="E9" s="164">
        <v>5.7701031158087028</v>
      </c>
      <c r="F9" s="163">
        <v>83689</v>
      </c>
      <c r="G9" s="164">
        <v>3.2226674563303894</v>
      </c>
      <c r="H9" s="163">
        <v>52610</v>
      </c>
      <c r="I9" s="164">
        <v>2.0258879288501688</v>
      </c>
      <c r="J9" s="163">
        <v>145045</v>
      </c>
      <c r="K9" s="164">
        <v>5.5853433689426488</v>
      </c>
      <c r="L9" s="163">
        <v>31250</v>
      </c>
      <c r="M9" s="164">
        <v>1.2033643371330123</v>
      </c>
      <c r="N9" s="163">
        <v>63605</v>
      </c>
      <c r="O9" s="164">
        <v>2.4492796372270482</v>
      </c>
      <c r="P9" s="163">
        <v>74585</v>
      </c>
      <c r="Q9" s="164">
        <v>2.8720937307221033</v>
      </c>
      <c r="R9" s="163">
        <v>184018</v>
      </c>
      <c r="S9" s="164">
        <v>7.0861023548973652</v>
      </c>
      <c r="T9" s="163">
        <v>164303</v>
      </c>
      <c r="U9" s="164">
        <v>6.3269238618868906</v>
      </c>
      <c r="V9" s="163">
        <v>491533</v>
      </c>
      <c r="W9" s="164">
        <v>18.92778504716803</v>
      </c>
      <c r="X9" s="163">
        <v>538344</v>
      </c>
      <c r="Y9" s="164">
        <v>20.730367062705103</v>
      </c>
      <c r="Z9" s="163">
        <v>168576</v>
      </c>
      <c r="AA9" s="164">
        <v>6.4914670878891103</v>
      </c>
      <c r="AB9" s="163">
        <v>239242</v>
      </c>
      <c r="AC9" s="164">
        <v>9.2126493038200366</v>
      </c>
      <c r="AD9" s="163">
        <v>154863</v>
      </c>
      <c r="AE9" s="164">
        <v>5.9634115629257503</v>
      </c>
      <c r="AF9" s="163">
        <v>37546</v>
      </c>
      <c r="AG9" s="164">
        <v>1.4458085568638745</v>
      </c>
      <c r="AH9" s="163">
        <v>17834</v>
      </c>
      <c r="AI9" s="164">
        <v>0.68674558682976461</v>
      </c>
    </row>
    <row r="10" spans="1:36" s="19" customFormat="1" ht="12.75" x14ac:dyDescent="0.2">
      <c r="A10" s="266"/>
      <c r="B10" s="143">
        <v>2001</v>
      </c>
      <c r="C10" s="163">
        <v>2515442</v>
      </c>
      <c r="D10" s="163">
        <v>138444</v>
      </c>
      <c r="E10" s="164">
        <v>5.5037643483729699</v>
      </c>
      <c r="F10" s="163">
        <v>91444</v>
      </c>
      <c r="G10" s="164">
        <v>3.6353054453253146</v>
      </c>
      <c r="H10" s="163">
        <v>66000</v>
      </c>
      <c r="I10" s="164">
        <v>2.6237933532158566</v>
      </c>
      <c r="J10" s="163">
        <v>167434</v>
      </c>
      <c r="K10" s="164">
        <v>6.6562457015506622</v>
      </c>
      <c r="L10" s="163">
        <v>33999</v>
      </c>
      <c r="M10" s="164">
        <v>1.3516113669088774</v>
      </c>
      <c r="N10" s="163">
        <v>65381</v>
      </c>
      <c r="O10" s="164">
        <v>2.5991853519182713</v>
      </c>
      <c r="P10" s="163">
        <v>64654</v>
      </c>
      <c r="Q10" s="164">
        <v>2.5702838705881512</v>
      </c>
      <c r="R10" s="163">
        <v>149834</v>
      </c>
      <c r="S10" s="164">
        <v>5.9565674740264338</v>
      </c>
      <c r="T10" s="163">
        <v>148187</v>
      </c>
      <c r="U10" s="164">
        <v>5.8910919035302749</v>
      </c>
      <c r="V10" s="163">
        <v>556421</v>
      </c>
      <c r="W10" s="164">
        <v>22.120207899844242</v>
      </c>
      <c r="X10" s="163">
        <v>486000</v>
      </c>
      <c r="Y10" s="164">
        <v>19.320660146407672</v>
      </c>
      <c r="Z10" s="163">
        <v>131332</v>
      </c>
      <c r="AA10" s="164">
        <v>5.2210307373415885</v>
      </c>
      <c r="AB10" s="163">
        <v>229545</v>
      </c>
      <c r="AC10" s="164">
        <v>9.1254340191505126</v>
      </c>
      <c r="AD10" s="163">
        <v>144025</v>
      </c>
      <c r="AE10" s="164">
        <v>5.725633904498693</v>
      </c>
      <c r="AF10" s="163">
        <v>28926</v>
      </c>
      <c r="AG10" s="164">
        <v>1.1499370687139676</v>
      </c>
      <c r="AH10" s="163">
        <v>13816</v>
      </c>
      <c r="AI10" s="164">
        <v>0.54924740860651933</v>
      </c>
    </row>
    <row r="11" spans="1:36" s="19" customFormat="1" ht="12.75" x14ac:dyDescent="0.2">
      <c r="A11" s="266"/>
      <c r="B11" s="143" t="s">
        <v>12</v>
      </c>
      <c r="C11" s="163">
        <v>81444</v>
      </c>
      <c r="D11" s="163">
        <v>11399</v>
      </c>
      <c r="E11" s="164">
        <v>0.26633876743573293</v>
      </c>
      <c r="F11" s="163">
        <v>-7755</v>
      </c>
      <c r="G11" s="164">
        <v>-0.41263798899492521</v>
      </c>
      <c r="H11" s="163">
        <v>-13390</v>
      </c>
      <c r="I11" s="164">
        <v>-0.59790542436568783</v>
      </c>
      <c r="J11" s="163">
        <v>-22389</v>
      </c>
      <c r="K11" s="164">
        <v>-1.0709023326080134</v>
      </c>
      <c r="L11" s="163">
        <v>-2749</v>
      </c>
      <c r="M11" s="164">
        <v>-0.14824702977586512</v>
      </c>
      <c r="N11" s="163">
        <v>-1776</v>
      </c>
      <c r="O11" s="164">
        <v>-0.14990571469122305</v>
      </c>
      <c r="P11" s="163">
        <v>9931</v>
      </c>
      <c r="Q11" s="164">
        <v>0.30180986013395206</v>
      </c>
      <c r="R11" s="163">
        <v>34184</v>
      </c>
      <c r="S11" s="164">
        <v>1.1295348808709313</v>
      </c>
      <c r="T11" s="163">
        <v>16116</v>
      </c>
      <c r="U11" s="164">
        <v>0.4358319583566157</v>
      </c>
      <c r="V11" s="163">
        <v>-64888</v>
      </c>
      <c r="W11" s="164">
        <v>-3.1924228526762128</v>
      </c>
      <c r="X11" s="163">
        <v>52344</v>
      </c>
      <c r="Y11" s="164">
        <v>1.4097069162974307</v>
      </c>
      <c r="Z11" s="163">
        <v>37244</v>
      </c>
      <c r="AA11" s="164">
        <v>1.2704363505475218</v>
      </c>
      <c r="AB11" s="163">
        <v>9697</v>
      </c>
      <c r="AC11" s="164">
        <v>8.7215284669523996E-2</v>
      </c>
      <c r="AD11" s="163">
        <v>10838</v>
      </c>
      <c r="AE11" s="164">
        <v>0.23777765842705723</v>
      </c>
      <c r="AF11" s="163">
        <v>8620</v>
      </c>
      <c r="AG11" s="164">
        <v>0.29587148814990694</v>
      </c>
      <c r="AH11" s="163">
        <v>4018</v>
      </c>
      <c r="AI11" s="164">
        <v>0.13749817822324528</v>
      </c>
    </row>
    <row r="12" spans="1:36" s="19" customFormat="1" ht="12.75" x14ac:dyDescent="0.2">
      <c r="A12" s="266" t="s">
        <v>69</v>
      </c>
      <c r="B12" s="143">
        <v>2011</v>
      </c>
      <c r="C12" s="163">
        <v>53012456</v>
      </c>
      <c r="D12" s="163">
        <v>3318449</v>
      </c>
      <c r="E12" s="164">
        <v>6.2597533681518165</v>
      </c>
      <c r="F12" s="163">
        <v>1827610</v>
      </c>
      <c r="G12" s="164">
        <v>3.4475105246963089</v>
      </c>
      <c r="H12" s="163">
        <v>1145022</v>
      </c>
      <c r="I12" s="164">
        <v>2.159911248028199</v>
      </c>
      <c r="J12" s="163">
        <v>3080929</v>
      </c>
      <c r="K12" s="164">
        <v>5.8117077239356725</v>
      </c>
      <c r="L12" s="163">
        <v>650826</v>
      </c>
      <c r="M12" s="164">
        <v>1.2276850557536891</v>
      </c>
      <c r="N12" s="163">
        <v>1314124</v>
      </c>
      <c r="O12" s="164">
        <v>2.4788966577968012</v>
      </c>
      <c r="P12" s="163">
        <v>1375315</v>
      </c>
      <c r="Q12" s="164">
        <v>2.5943242471165644</v>
      </c>
      <c r="R12" s="163">
        <v>3595321</v>
      </c>
      <c r="S12" s="164">
        <v>6.7820306231426057</v>
      </c>
      <c r="T12" s="163">
        <v>3650881</v>
      </c>
      <c r="U12" s="164">
        <v>6.8868361805384</v>
      </c>
      <c r="V12" s="163">
        <v>10944271</v>
      </c>
      <c r="W12" s="164">
        <v>20.644716026739072</v>
      </c>
      <c r="X12" s="163">
        <v>10276902</v>
      </c>
      <c r="Y12" s="164">
        <v>19.385825097407295</v>
      </c>
      <c r="Z12" s="163">
        <v>3172277</v>
      </c>
      <c r="AA12" s="164">
        <v>5.9840219438239188</v>
      </c>
      <c r="AB12" s="163">
        <v>4552283</v>
      </c>
      <c r="AC12" s="164">
        <v>8.5871950546867701</v>
      </c>
      <c r="AD12" s="163">
        <v>2928118</v>
      </c>
      <c r="AE12" s="164">
        <v>5.5234528277656096</v>
      </c>
      <c r="AF12" s="163">
        <v>776311</v>
      </c>
      <c r="AG12" s="164">
        <v>1.4643935757286928</v>
      </c>
      <c r="AH12" s="163">
        <v>403817</v>
      </c>
      <c r="AI12" s="164">
        <v>0.76173984468857647</v>
      </c>
    </row>
    <row r="13" spans="1:36" s="19" customFormat="1" ht="12.75" x14ac:dyDescent="0.2">
      <c r="A13" s="266"/>
      <c r="B13" s="143">
        <v>2001</v>
      </c>
      <c r="C13" s="163">
        <v>49138831</v>
      </c>
      <c r="D13" s="163">
        <v>2926238</v>
      </c>
      <c r="E13" s="164">
        <v>5.9550419504281651</v>
      </c>
      <c r="F13" s="163">
        <v>1838668</v>
      </c>
      <c r="G13" s="164">
        <v>3.7417821355986267</v>
      </c>
      <c r="H13" s="163">
        <v>1283861</v>
      </c>
      <c r="I13" s="164">
        <v>2.6127219021551409</v>
      </c>
      <c r="J13" s="163">
        <v>3229047</v>
      </c>
      <c r="K13" s="164">
        <v>6.5712735412855059</v>
      </c>
      <c r="L13" s="163">
        <v>623767</v>
      </c>
      <c r="M13" s="164">
        <v>1.2693973122803837</v>
      </c>
      <c r="N13" s="163">
        <v>1231266</v>
      </c>
      <c r="O13" s="164">
        <v>2.505688423886193</v>
      </c>
      <c r="P13" s="163">
        <v>1177571</v>
      </c>
      <c r="Q13" s="164">
        <v>2.3964163901253572</v>
      </c>
      <c r="R13" s="163">
        <v>2952719</v>
      </c>
      <c r="S13" s="164">
        <v>6.0089321213196953</v>
      </c>
      <c r="T13" s="163">
        <v>3268660</v>
      </c>
      <c r="U13" s="164">
        <v>6.6518879946492824</v>
      </c>
      <c r="V13" s="163">
        <v>11127511</v>
      </c>
      <c r="W13" s="164">
        <v>22.645046236447911</v>
      </c>
      <c r="X13" s="163">
        <v>9279693</v>
      </c>
      <c r="Y13" s="164">
        <v>18.884643389257672</v>
      </c>
      <c r="Z13" s="163">
        <v>2391830</v>
      </c>
      <c r="AA13" s="164">
        <v>4.8674947110565165</v>
      </c>
      <c r="AB13" s="163">
        <v>4102841</v>
      </c>
      <c r="AC13" s="164">
        <v>8.349488411720662</v>
      </c>
      <c r="AD13" s="163">
        <v>2751135</v>
      </c>
      <c r="AE13" s="164">
        <v>5.5986985119772186</v>
      </c>
      <c r="AF13" s="163">
        <v>637701</v>
      </c>
      <c r="AG13" s="164">
        <v>1.2977537052112615</v>
      </c>
      <c r="AH13" s="163">
        <v>316323</v>
      </c>
      <c r="AI13" s="164">
        <v>0.64373326260040664</v>
      </c>
    </row>
    <row r="14" spans="1:36" s="19" customFormat="1" ht="12.75" x14ac:dyDescent="0.2">
      <c r="A14" s="266"/>
      <c r="B14" s="143" t="s">
        <v>12</v>
      </c>
      <c r="C14" s="163">
        <v>3873625</v>
      </c>
      <c r="D14" s="163">
        <v>392211</v>
      </c>
      <c r="E14" s="164">
        <v>0.3047114177236514</v>
      </c>
      <c r="F14" s="163">
        <v>-11058</v>
      </c>
      <c r="G14" s="164">
        <v>-0.29427161090231779</v>
      </c>
      <c r="H14" s="163">
        <v>-138839</v>
      </c>
      <c r="I14" s="164">
        <v>-0.45281065412694188</v>
      </c>
      <c r="J14" s="163">
        <v>-148118</v>
      </c>
      <c r="K14" s="164">
        <v>-0.75956581734983342</v>
      </c>
      <c r="L14" s="163">
        <v>27059</v>
      </c>
      <c r="M14" s="164">
        <v>-4.1712256526694524E-2</v>
      </c>
      <c r="N14" s="163">
        <v>82858</v>
      </c>
      <c r="O14" s="164">
        <v>-2.6791766089391711E-2</v>
      </c>
      <c r="P14" s="163">
        <v>197744</v>
      </c>
      <c r="Q14" s="164">
        <v>0.19790785699120717</v>
      </c>
      <c r="R14" s="165">
        <v>642602</v>
      </c>
      <c r="S14" s="164">
        <v>0.7730985018229104</v>
      </c>
      <c r="T14" s="163">
        <v>382221</v>
      </c>
      <c r="U14" s="164">
        <v>0.23494818588911759</v>
      </c>
      <c r="V14" s="163">
        <v>-183240</v>
      </c>
      <c r="W14" s="164">
        <v>-2.0003302097088387</v>
      </c>
      <c r="X14" s="163">
        <v>997209</v>
      </c>
      <c r="Y14" s="164">
        <v>0.50118170814962326</v>
      </c>
      <c r="Z14" s="163">
        <v>780447</v>
      </c>
      <c r="AA14" s="164">
        <v>1.1165272327674023</v>
      </c>
      <c r="AB14" s="163">
        <v>449442</v>
      </c>
      <c r="AC14" s="164">
        <v>0.23770664296610811</v>
      </c>
      <c r="AD14" s="163">
        <v>176983</v>
      </c>
      <c r="AE14" s="164">
        <v>-7.5245684211608932E-2</v>
      </c>
      <c r="AF14" s="163">
        <v>138610</v>
      </c>
      <c r="AG14" s="164">
        <v>0.16663987051743123</v>
      </c>
      <c r="AH14" s="163">
        <v>87494</v>
      </c>
      <c r="AI14" s="164">
        <v>0.11800658208816983</v>
      </c>
    </row>
    <row r="15" spans="1:36" s="15" customFormat="1" x14ac:dyDescent="0.25">
      <c r="Q15" s="14"/>
      <c r="S15" s="14"/>
      <c r="T15" s="13"/>
      <c r="U15" s="14"/>
      <c r="V15" s="13"/>
      <c r="AI15" s="14"/>
    </row>
    <row r="16" spans="1:36" s="15" customFormat="1" x14ac:dyDescent="0.25"/>
    <row r="17" spans="1:30" s="15" customFormat="1" x14ac:dyDescent="0.25">
      <c r="A17" s="147" t="s">
        <v>230</v>
      </c>
      <c r="B17" s="10"/>
      <c r="C17" s="6"/>
      <c r="D17" s="6"/>
      <c r="E17" s="6"/>
      <c r="F17" s="6"/>
    </row>
    <row r="18" spans="1:30" s="15" customFormat="1" x14ac:dyDescent="0.25">
      <c r="A18" s="5"/>
      <c r="B18" s="10"/>
      <c r="C18" s="6"/>
      <c r="D18" s="6"/>
      <c r="E18" s="6"/>
      <c r="F18" s="6"/>
      <c r="V18" s="14"/>
      <c r="Z18" s="13"/>
      <c r="AA18" s="13"/>
      <c r="AB18" s="13"/>
    </row>
    <row r="19" spans="1:30" s="28" customFormat="1" ht="11.25" x14ac:dyDescent="0.2">
      <c r="A19" s="29"/>
      <c r="B19" s="29"/>
      <c r="C19" s="29"/>
      <c r="D19" s="29"/>
      <c r="E19" s="29"/>
      <c r="F19" s="29"/>
      <c r="G19" s="29"/>
      <c r="H19" s="29"/>
      <c r="I19" s="29"/>
      <c r="J19" s="29"/>
      <c r="K19" s="29"/>
      <c r="L19" s="29"/>
      <c r="M19" s="29"/>
      <c r="N19" s="29"/>
      <c r="O19" s="29"/>
      <c r="P19" s="29"/>
      <c r="Q19" s="30"/>
      <c r="Z19" s="26"/>
      <c r="AA19" s="26"/>
      <c r="AB19" s="26"/>
      <c r="AD19" s="27"/>
    </row>
    <row r="20" spans="1:30" s="27" customFormat="1" ht="11.25" x14ac:dyDescent="0.2">
      <c r="A20" s="29"/>
      <c r="B20" s="29"/>
      <c r="C20" s="29"/>
      <c r="D20" s="29"/>
      <c r="E20" s="29"/>
      <c r="F20" s="29"/>
      <c r="G20" s="29"/>
      <c r="H20" s="29"/>
      <c r="I20" s="29"/>
      <c r="J20" s="29"/>
      <c r="K20" s="29"/>
      <c r="L20" s="29"/>
      <c r="M20" s="29"/>
      <c r="N20" s="29"/>
      <c r="O20" s="29"/>
      <c r="P20" s="269"/>
      <c r="Q20" s="270"/>
      <c r="V20" s="31"/>
      <c r="AB20" s="26"/>
    </row>
    <row r="21" spans="1:30" s="28" customFormat="1" ht="11.25" x14ac:dyDescent="0.2">
      <c r="A21" s="27"/>
      <c r="B21" s="27"/>
      <c r="C21" s="27"/>
      <c r="D21" s="27"/>
      <c r="E21" s="27"/>
      <c r="F21" s="27"/>
      <c r="G21" s="27"/>
      <c r="H21" s="27"/>
      <c r="I21" s="27"/>
      <c r="J21" s="27"/>
      <c r="K21" s="27"/>
      <c r="L21" s="27"/>
      <c r="M21" s="27"/>
      <c r="N21" s="27"/>
      <c r="O21" s="27"/>
      <c r="P21" s="27"/>
      <c r="Q21" s="27"/>
      <c r="Z21" s="26"/>
      <c r="AA21" s="26"/>
    </row>
    <row r="22" spans="1:30" s="27" customFormat="1" ht="11.25" x14ac:dyDescent="0.2"/>
    <row r="23" spans="1:30" s="27" customFormat="1" ht="11.25" x14ac:dyDescent="0.2"/>
    <row r="25" spans="1:30" x14ac:dyDescent="0.25">
      <c r="F25" s="17"/>
    </row>
    <row r="26" spans="1:30" x14ac:dyDescent="0.25">
      <c r="F26" s="17"/>
    </row>
    <row r="27" spans="1:30" x14ac:dyDescent="0.25">
      <c r="F27" s="17"/>
    </row>
    <row r="46" spans="1:19" s="24" customFormat="1" ht="11.25" x14ac:dyDescent="0.25">
      <c r="A46" s="271" t="s">
        <v>16</v>
      </c>
      <c r="B46" s="271"/>
      <c r="C46" s="32" t="s">
        <v>1</v>
      </c>
      <c r="D46" s="33" t="s">
        <v>33</v>
      </c>
      <c r="E46" s="33" t="s">
        <v>34</v>
      </c>
      <c r="F46" s="33" t="s">
        <v>35</v>
      </c>
      <c r="G46" s="33" t="s">
        <v>36</v>
      </c>
      <c r="H46" s="33">
        <v>15</v>
      </c>
      <c r="I46" s="33" t="s">
        <v>37</v>
      </c>
      <c r="J46" s="33" t="s">
        <v>38</v>
      </c>
      <c r="K46" s="33" t="s">
        <v>39</v>
      </c>
      <c r="L46" s="33" t="s">
        <v>40</v>
      </c>
      <c r="M46" s="33" t="s">
        <v>41</v>
      </c>
      <c r="N46" s="33" t="s">
        <v>42</v>
      </c>
      <c r="O46" s="33" t="s">
        <v>43</v>
      </c>
      <c r="P46" s="33" t="s">
        <v>44</v>
      </c>
      <c r="Q46" s="33" t="s">
        <v>45</v>
      </c>
      <c r="R46" s="33" t="s">
        <v>46</v>
      </c>
      <c r="S46" s="33" t="s">
        <v>47</v>
      </c>
    </row>
    <row r="47" spans="1:19" s="24" customFormat="1" ht="11.25" x14ac:dyDescent="0.25">
      <c r="A47" s="271"/>
      <c r="B47" s="271"/>
      <c r="C47" s="32" t="s">
        <v>9</v>
      </c>
      <c r="D47" s="32" t="s">
        <v>9</v>
      </c>
      <c r="E47" s="32" t="s">
        <v>9</v>
      </c>
      <c r="F47" s="32" t="s">
        <v>9</v>
      </c>
      <c r="G47" s="32" t="s">
        <v>9</v>
      </c>
      <c r="H47" s="32" t="s">
        <v>9</v>
      </c>
      <c r="I47" s="32" t="s">
        <v>9</v>
      </c>
      <c r="J47" s="32" t="s">
        <v>9</v>
      </c>
      <c r="K47" s="32" t="s">
        <v>9</v>
      </c>
      <c r="L47" s="32" t="s">
        <v>9</v>
      </c>
      <c r="M47" s="32" t="s">
        <v>9</v>
      </c>
      <c r="N47" s="32" t="s">
        <v>9</v>
      </c>
      <c r="O47" s="32" t="s">
        <v>9</v>
      </c>
      <c r="P47" s="32" t="s">
        <v>9</v>
      </c>
      <c r="Q47" s="32" t="s">
        <v>9</v>
      </c>
      <c r="R47" s="32" t="s">
        <v>9</v>
      </c>
      <c r="S47" s="32" t="s">
        <v>9</v>
      </c>
    </row>
    <row r="48" spans="1:19" s="34" customFormat="1" x14ac:dyDescent="0.25"/>
    <row r="49" spans="1:19" s="28" customFormat="1" ht="11.25" x14ac:dyDescent="0.2">
      <c r="A49" s="272" t="s">
        <v>11</v>
      </c>
      <c r="B49" s="25">
        <v>2011</v>
      </c>
      <c r="C49" s="26">
        <v>316028</v>
      </c>
      <c r="D49" s="26">
        <v>16003</v>
      </c>
      <c r="E49" s="26">
        <v>9863</v>
      </c>
      <c r="F49" s="26">
        <v>6482</v>
      </c>
      <c r="G49" s="26">
        <v>17677</v>
      </c>
      <c r="H49" s="26">
        <v>3841</v>
      </c>
      <c r="I49" s="26">
        <v>7631</v>
      </c>
      <c r="J49" s="26">
        <v>6992</v>
      </c>
      <c r="K49" s="26">
        <v>16224</v>
      </c>
      <c r="L49" s="26">
        <v>16187</v>
      </c>
      <c r="M49" s="26">
        <v>56156</v>
      </c>
      <c r="N49" s="26">
        <v>71135</v>
      </c>
      <c r="O49" s="26">
        <v>24533</v>
      </c>
      <c r="P49" s="26">
        <v>34366</v>
      </c>
      <c r="Q49" s="26">
        <v>21018</v>
      </c>
      <c r="R49" s="26">
        <v>5233</v>
      </c>
      <c r="S49" s="26">
        <v>2687</v>
      </c>
    </row>
    <row r="50" spans="1:19" s="28" customFormat="1" ht="11.25" x14ac:dyDescent="0.2">
      <c r="A50" s="273"/>
      <c r="B50" s="25">
        <v>2001</v>
      </c>
      <c r="C50" s="26">
        <v>307190</v>
      </c>
      <c r="D50" s="26">
        <v>15803</v>
      </c>
      <c r="E50" s="26">
        <v>10498</v>
      </c>
      <c r="F50" s="26">
        <v>7765</v>
      </c>
      <c r="G50" s="26">
        <v>19844</v>
      </c>
      <c r="H50" s="26">
        <v>3995</v>
      </c>
      <c r="I50" s="26">
        <v>7990</v>
      </c>
      <c r="J50" s="26">
        <v>6605</v>
      </c>
      <c r="K50" s="26">
        <v>14220</v>
      </c>
      <c r="L50" s="26">
        <v>15774</v>
      </c>
      <c r="M50" s="26">
        <v>66535</v>
      </c>
      <c r="N50" s="26">
        <v>66886</v>
      </c>
      <c r="O50" s="26">
        <v>17237</v>
      </c>
      <c r="P50" s="26">
        <v>29432</v>
      </c>
      <c r="Q50" s="26">
        <v>18722</v>
      </c>
      <c r="R50" s="26">
        <v>3972</v>
      </c>
      <c r="S50" s="26">
        <v>1912</v>
      </c>
    </row>
    <row r="51" spans="1:19" s="28" customFormat="1" ht="11.25" x14ac:dyDescent="0.2">
      <c r="A51" s="274"/>
      <c r="B51" s="25" t="s">
        <v>12</v>
      </c>
      <c r="C51" s="26">
        <v>8838</v>
      </c>
      <c r="D51" s="26">
        <v>200</v>
      </c>
      <c r="E51" s="26">
        <v>-635</v>
      </c>
      <c r="F51" s="26">
        <v>-1283</v>
      </c>
      <c r="G51" s="26">
        <v>-2167</v>
      </c>
      <c r="H51" s="26">
        <v>-154</v>
      </c>
      <c r="I51" s="26">
        <v>-359</v>
      </c>
      <c r="J51" s="26">
        <v>387</v>
      </c>
      <c r="K51" s="26">
        <v>2004</v>
      </c>
      <c r="L51" s="26">
        <v>413</v>
      </c>
      <c r="M51" s="26">
        <v>-10379</v>
      </c>
      <c r="N51" s="26">
        <v>4249</v>
      </c>
      <c r="O51" s="26">
        <v>7296</v>
      </c>
      <c r="P51" s="26">
        <v>4934</v>
      </c>
      <c r="Q51" s="26">
        <v>2296</v>
      </c>
      <c r="R51" s="26">
        <v>1261</v>
      </c>
      <c r="S51" s="26">
        <v>775</v>
      </c>
    </row>
    <row r="71" spans="1:20" s="38" customFormat="1" ht="11.25" x14ac:dyDescent="0.25">
      <c r="A71" s="268" t="s">
        <v>16</v>
      </c>
      <c r="B71" s="268"/>
      <c r="C71" s="35" t="s">
        <v>1</v>
      </c>
      <c r="D71" s="36" t="s">
        <v>33</v>
      </c>
      <c r="E71" s="36" t="s">
        <v>34</v>
      </c>
      <c r="F71" s="36" t="s">
        <v>35</v>
      </c>
      <c r="G71" s="36" t="s">
        <v>36</v>
      </c>
      <c r="H71" s="36">
        <v>15</v>
      </c>
      <c r="I71" s="36" t="s">
        <v>37</v>
      </c>
      <c r="J71" s="36" t="s">
        <v>48</v>
      </c>
      <c r="K71" s="36" t="s">
        <v>39</v>
      </c>
      <c r="L71" s="36" t="s">
        <v>40</v>
      </c>
      <c r="M71" s="36" t="s">
        <v>41</v>
      </c>
      <c r="N71" s="36" t="s">
        <v>42</v>
      </c>
      <c r="O71" s="36" t="s">
        <v>43</v>
      </c>
      <c r="P71" s="36" t="s">
        <v>49</v>
      </c>
      <c r="Q71" s="36" t="s">
        <v>50</v>
      </c>
      <c r="R71" s="36" t="s">
        <v>46</v>
      </c>
      <c r="S71" s="36" t="s">
        <v>47</v>
      </c>
      <c r="T71" s="37"/>
    </row>
    <row r="72" spans="1:20" s="38" customFormat="1" ht="11.25" x14ac:dyDescent="0.25">
      <c r="A72" s="268"/>
      <c r="B72" s="268"/>
      <c r="C72" s="35" t="s">
        <v>9</v>
      </c>
      <c r="D72" s="35" t="s">
        <v>10</v>
      </c>
      <c r="E72" s="35" t="s">
        <v>10</v>
      </c>
      <c r="F72" s="35" t="s">
        <v>10</v>
      </c>
      <c r="G72" s="35" t="s">
        <v>10</v>
      </c>
      <c r="H72" s="35" t="s">
        <v>10</v>
      </c>
      <c r="I72" s="35" t="s">
        <v>10</v>
      </c>
      <c r="J72" s="35" t="s">
        <v>10</v>
      </c>
      <c r="K72" s="35" t="s">
        <v>10</v>
      </c>
      <c r="L72" s="35" t="s">
        <v>10</v>
      </c>
      <c r="M72" s="35" t="s">
        <v>10</v>
      </c>
      <c r="N72" s="35" t="s">
        <v>10</v>
      </c>
      <c r="O72" s="35" t="s">
        <v>10</v>
      </c>
      <c r="P72" s="35" t="s">
        <v>10</v>
      </c>
      <c r="Q72" s="35" t="s">
        <v>10</v>
      </c>
      <c r="R72" s="35" t="s">
        <v>10</v>
      </c>
      <c r="S72" s="35" t="s">
        <v>10</v>
      </c>
    </row>
    <row r="73" spans="1:20" s="28" customFormat="1" ht="11.25" x14ac:dyDescent="0.2">
      <c r="A73" s="272" t="s">
        <v>11</v>
      </c>
      <c r="B73" s="39">
        <v>2011</v>
      </c>
      <c r="C73" s="26">
        <v>316028</v>
      </c>
      <c r="D73" s="27">
        <v>5.063791815915045</v>
      </c>
      <c r="E73" s="27">
        <v>3.1209259938992746</v>
      </c>
      <c r="F73" s="27">
        <v>2.0510840811573656</v>
      </c>
      <c r="G73" s="27">
        <v>5.5934917159239053</v>
      </c>
      <c r="H73" s="27">
        <v>1.2153986355639372</v>
      </c>
      <c r="I73" s="27">
        <v>2.4146594605541281</v>
      </c>
      <c r="J73" s="27">
        <v>2.212462186894832</v>
      </c>
      <c r="K73" s="27">
        <v>5.133722328401281</v>
      </c>
      <c r="L73" s="27">
        <v>5.1220145050438566</v>
      </c>
      <c r="M73" s="27">
        <v>17.769311579986582</v>
      </c>
      <c r="N73" s="27">
        <v>22.509081473793461</v>
      </c>
      <c r="O73" s="27">
        <v>7.7629197412887461</v>
      </c>
      <c r="P73" s="27">
        <v>10.874352905438759</v>
      </c>
      <c r="Q73" s="27">
        <v>6.6506765223334634</v>
      </c>
      <c r="R73" s="27">
        <v>1.6558659359297276</v>
      </c>
      <c r="S73" s="27">
        <v>0.85024111787563117</v>
      </c>
    </row>
    <row r="74" spans="1:20" s="28" customFormat="1" ht="11.25" x14ac:dyDescent="0.2">
      <c r="A74" s="273"/>
      <c r="B74" s="25">
        <v>2001</v>
      </c>
      <c r="C74" s="26">
        <v>307190</v>
      </c>
      <c r="D74" s="27">
        <v>5.1443731892314197</v>
      </c>
      <c r="E74" s="27">
        <v>3.4174289527653894</v>
      </c>
      <c r="F74" s="27">
        <v>2.5277515544125784</v>
      </c>
      <c r="G74" s="27">
        <v>6.4598456981021517</v>
      </c>
      <c r="H74" s="27">
        <v>1.3004980630879912</v>
      </c>
      <c r="I74" s="27">
        <v>2.6009961261759824</v>
      </c>
      <c r="J74" s="27">
        <v>2.1501350955434746</v>
      </c>
      <c r="K74" s="27">
        <v>4.6290569354471174</v>
      </c>
      <c r="L74" s="27">
        <v>5.1349327777596923</v>
      </c>
      <c r="M74" s="27">
        <v>21.65923369901364</v>
      </c>
      <c r="N74" s="27">
        <v>21.773495230964549</v>
      </c>
      <c r="O74" s="27">
        <v>5.611185259936847</v>
      </c>
      <c r="P74" s="27">
        <v>9.5810410495133294</v>
      </c>
      <c r="Q74" s="27">
        <v>6.0945994335753113</v>
      </c>
      <c r="R74" s="27">
        <v>1.2930108401966209</v>
      </c>
      <c r="S74" s="27">
        <v>0.6224160942739021</v>
      </c>
    </row>
    <row r="75" spans="1:20" s="28" customFormat="1" ht="11.25" x14ac:dyDescent="0.2">
      <c r="A75" s="274"/>
      <c r="B75" s="25" t="s">
        <v>12</v>
      </c>
      <c r="C75" s="26">
        <v>8838</v>
      </c>
      <c r="D75" s="27">
        <v>-8.0581373316374716E-2</v>
      </c>
      <c r="E75" s="27">
        <v>-0.29650295886611477</v>
      </c>
      <c r="F75" s="27">
        <v>-0.47666747325521275</v>
      </c>
      <c r="G75" s="27">
        <v>-0.86635398217824644</v>
      </c>
      <c r="H75" s="27">
        <v>-8.5099427524053972E-2</v>
      </c>
      <c r="I75" s="27">
        <v>-0.18633666562185436</v>
      </c>
      <c r="J75" s="27">
        <v>6.2327091351357389E-2</v>
      </c>
      <c r="K75" s="27">
        <v>0.50466539295416357</v>
      </c>
      <c r="L75" s="27">
        <v>-1.2918272715835677E-2</v>
      </c>
      <c r="M75" s="27">
        <v>-3.8899221190270588</v>
      </c>
      <c r="N75" s="27">
        <v>0.73558624282891216</v>
      </c>
      <c r="O75" s="27">
        <v>2.151734481351899</v>
      </c>
      <c r="P75" s="27">
        <v>1.2933118559254293</v>
      </c>
      <c r="Q75" s="27">
        <v>0.55607708875815209</v>
      </c>
      <c r="R75" s="27">
        <v>0.3628550957331067</v>
      </c>
      <c r="S75" s="27">
        <v>0.22782502360172907</v>
      </c>
    </row>
    <row r="95" spans="1:35" ht="15" customHeight="1" x14ac:dyDescent="0.25">
      <c r="A95" s="275" t="s">
        <v>16</v>
      </c>
      <c r="B95" s="275"/>
      <c r="C95" s="276" t="s">
        <v>51</v>
      </c>
      <c r="D95" s="277"/>
      <c r="E95" s="277"/>
      <c r="F95" s="278" t="s">
        <v>13</v>
      </c>
      <c r="G95" s="278"/>
      <c r="H95" s="278"/>
      <c r="I95" s="278" t="s">
        <v>14</v>
      </c>
      <c r="J95" s="278"/>
      <c r="K95" s="278"/>
      <c r="L95" s="281"/>
      <c r="M95" s="280"/>
      <c r="N95" s="279"/>
      <c r="O95" s="280"/>
      <c r="P95" s="279"/>
      <c r="Q95" s="280"/>
      <c r="R95" s="279"/>
      <c r="S95" s="280"/>
      <c r="T95" s="279"/>
      <c r="U95" s="280"/>
      <c r="V95" s="279"/>
      <c r="W95" s="280"/>
      <c r="X95" s="279"/>
      <c r="Y95" s="280"/>
      <c r="Z95" s="279"/>
      <c r="AA95" s="280"/>
      <c r="AB95" s="279"/>
      <c r="AC95" s="280"/>
      <c r="AD95" s="279"/>
      <c r="AE95" s="280"/>
      <c r="AF95" s="279"/>
      <c r="AG95" s="280"/>
      <c r="AH95" s="279"/>
      <c r="AI95" s="280"/>
    </row>
    <row r="96" spans="1:35" x14ac:dyDescent="0.25">
      <c r="A96" s="275"/>
      <c r="B96" s="275"/>
      <c r="C96" s="40">
        <v>2011</v>
      </c>
      <c r="D96" s="40">
        <v>2001</v>
      </c>
      <c r="E96" s="40" t="s">
        <v>12</v>
      </c>
      <c r="F96" s="40">
        <v>2011</v>
      </c>
      <c r="G96" s="40">
        <v>2001</v>
      </c>
      <c r="H96" s="40" t="s">
        <v>12</v>
      </c>
      <c r="I96" s="40">
        <v>2011</v>
      </c>
      <c r="J96" s="40">
        <v>2001</v>
      </c>
      <c r="K96" s="40" t="s">
        <v>12</v>
      </c>
      <c r="L96" s="41"/>
      <c r="M96" s="42"/>
      <c r="N96" s="42"/>
      <c r="O96" s="42"/>
      <c r="P96" s="42"/>
      <c r="Q96" s="42"/>
      <c r="R96" s="42"/>
      <c r="S96" s="42"/>
      <c r="T96" s="42"/>
      <c r="U96" s="42"/>
      <c r="V96" s="42"/>
      <c r="W96" s="42"/>
      <c r="X96" s="42"/>
      <c r="Y96" s="42"/>
      <c r="Z96" s="42"/>
      <c r="AA96" s="42"/>
      <c r="AB96" s="42"/>
      <c r="AC96" s="42"/>
      <c r="AD96" s="42"/>
      <c r="AE96" s="42"/>
      <c r="AF96" s="42"/>
      <c r="AG96" s="42"/>
      <c r="AH96" s="42"/>
      <c r="AI96" s="42"/>
    </row>
    <row r="97" spans="1:35" x14ac:dyDescent="0.25">
      <c r="A97" s="43" t="s">
        <v>1</v>
      </c>
      <c r="B97" s="43" t="s">
        <v>9</v>
      </c>
      <c r="C97" s="44">
        <v>316028</v>
      </c>
      <c r="D97" s="44">
        <v>307190</v>
      </c>
      <c r="E97" s="44">
        <v>8838</v>
      </c>
      <c r="F97" s="44">
        <v>2596886</v>
      </c>
      <c r="G97" s="44">
        <v>2515442</v>
      </c>
      <c r="H97" s="44">
        <v>81444</v>
      </c>
      <c r="I97" s="44">
        <v>53012456</v>
      </c>
      <c r="J97" s="44">
        <v>49138831</v>
      </c>
      <c r="K97" s="44">
        <v>3873625</v>
      </c>
      <c r="L97" s="26"/>
      <c r="M97" s="27"/>
      <c r="N97" s="26"/>
      <c r="O97" s="27"/>
      <c r="P97" s="26"/>
      <c r="Q97" s="27"/>
      <c r="R97" s="26"/>
      <c r="S97" s="27"/>
      <c r="T97" s="26"/>
      <c r="U97" s="27"/>
      <c r="V97" s="26"/>
      <c r="W97" s="27"/>
      <c r="X97" s="26"/>
      <c r="Y97" s="27"/>
      <c r="Z97" s="26"/>
      <c r="AA97" s="27"/>
      <c r="AB97" s="26"/>
      <c r="AC97" s="27"/>
      <c r="AD97" s="26"/>
      <c r="AE97" s="27"/>
      <c r="AF97" s="26"/>
      <c r="AG97" s="27"/>
      <c r="AH97" s="26"/>
      <c r="AI97" s="27"/>
    </row>
    <row r="98" spans="1:35" x14ac:dyDescent="0.25">
      <c r="A98" s="275" t="s">
        <v>17</v>
      </c>
      <c r="B98" s="43" t="s">
        <v>9</v>
      </c>
      <c r="C98" s="44">
        <v>16003</v>
      </c>
      <c r="D98" s="44">
        <v>15803</v>
      </c>
      <c r="E98" s="44">
        <v>200</v>
      </c>
      <c r="F98" s="44">
        <v>149843</v>
      </c>
      <c r="G98" s="44">
        <v>138444</v>
      </c>
      <c r="H98" s="44">
        <v>11399</v>
      </c>
      <c r="I98" s="44">
        <v>3318449</v>
      </c>
      <c r="J98" s="44">
        <v>2926238</v>
      </c>
      <c r="K98" s="44">
        <v>392211</v>
      </c>
      <c r="L98" s="26"/>
      <c r="M98" s="27"/>
      <c r="N98" s="26"/>
      <c r="O98" s="27"/>
      <c r="P98" s="26"/>
      <c r="Q98" s="27"/>
      <c r="R98" s="26"/>
      <c r="S98" s="27"/>
      <c r="T98" s="26"/>
      <c r="U98" s="27"/>
      <c r="V98" s="26"/>
      <c r="W98" s="27"/>
      <c r="X98" s="26"/>
      <c r="Y98" s="27"/>
      <c r="Z98" s="26"/>
      <c r="AA98" s="27"/>
      <c r="AB98" s="26"/>
      <c r="AC98" s="27"/>
      <c r="AD98" s="26"/>
      <c r="AE98" s="27"/>
      <c r="AF98" s="26"/>
      <c r="AG98" s="27"/>
      <c r="AH98" s="26"/>
      <c r="AI98" s="27"/>
    </row>
    <row r="99" spans="1:35" x14ac:dyDescent="0.25">
      <c r="A99" s="275"/>
      <c r="B99" s="43" t="s">
        <v>10</v>
      </c>
      <c r="C99" s="45">
        <v>5.063791815915045</v>
      </c>
      <c r="D99" s="45">
        <v>5.1443731892314197</v>
      </c>
      <c r="E99" s="45">
        <v>-8.0581373316374716E-2</v>
      </c>
      <c r="F99" s="45">
        <v>5.7701031158087028</v>
      </c>
      <c r="G99" s="45">
        <v>5.5037643483729699</v>
      </c>
      <c r="H99" s="45">
        <v>0.26633876743573293</v>
      </c>
      <c r="I99" s="45">
        <v>6.2597533681518165</v>
      </c>
      <c r="J99" s="45">
        <v>5.9550419504281651</v>
      </c>
      <c r="K99" s="45">
        <v>0.3047114177236514</v>
      </c>
      <c r="L99" s="26"/>
      <c r="M99" s="27"/>
      <c r="N99" s="26"/>
      <c r="O99" s="27"/>
      <c r="P99" s="26"/>
      <c r="Q99" s="27"/>
      <c r="R99" s="26"/>
      <c r="S99" s="27"/>
      <c r="T99" s="26"/>
      <c r="U99" s="27"/>
      <c r="V99" s="26"/>
      <c r="W99" s="27"/>
      <c r="X99" s="26"/>
      <c r="Y99" s="27"/>
      <c r="Z99" s="26"/>
      <c r="AA99" s="27"/>
      <c r="AB99" s="26"/>
      <c r="AC99" s="27"/>
      <c r="AD99" s="26"/>
      <c r="AE99" s="27"/>
      <c r="AF99" s="26"/>
      <c r="AG99" s="27"/>
      <c r="AH99" s="26"/>
      <c r="AI99" s="27"/>
    </row>
    <row r="100" spans="1:35" x14ac:dyDescent="0.25">
      <c r="A100" s="275" t="s">
        <v>18</v>
      </c>
      <c r="B100" s="43" t="s">
        <v>9</v>
      </c>
      <c r="C100" s="44">
        <v>9863</v>
      </c>
      <c r="D100" s="44">
        <v>10498</v>
      </c>
      <c r="E100" s="44">
        <v>-635</v>
      </c>
      <c r="F100" s="44">
        <v>83689</v>
      </c>
      <c r="G100" s="44">
        <v>91444</v>
      </c>
      <c r="H100" s="44">
        <v>-7755</v>
      </c>
      <c r="I100" s="44">
        <v>1827610</v>
      </c>
      <c r="J100" s="44">
        <v>1838668</v>
      </c>
      <c r="K100" s="44">
        <v>-11058</v>
      </c>
      <c r="L100" s="26"/>
      <c r="M100" s="27"/>
      <c r="N100" s="26"/>
      <c r="O100" s="27"/>
      <c r="P100" s="26"/>
      <c r="Q100" s="27"/>
      <c r="R100" s="26"/>
      <c r="S100" s="27"/>
      <c r="T100" s="26"/>
      <c r="U100" s="27"/>
      <c r="V100" s="26"/>
      <c r="W100" s="27"/>
      <c r="X100" s="26"/>
      <c r="Y100" s="27"/>
      <c r="Z100" s="26"/>
      <c r="AA100" s="27"/>
      <c r="AB100" s="26"/>
      <c r="AC100" s="27"/>
      <c r="AD100" s="26"/>
      <c r="AE100" s="27"/>
      <c r="AF100" s="26"/>
      <c r="AG100" s="27"/>
      <c r="AH100" s="26"/>
      <c r="AI100" s="27"/>
    </row>
    <row r="101" spans="1:35" x14ac:dyDescent="0.25">
      <c r="A101" s="275"/>
      <c r="B101" s="43" t="s">
        <v>10</v>
      </c>
      <c r="C101" s="45">
        <v>3.1209259938992746</v>
      </c>
      <c r="D101" s="45">
        <v>3.4174289527653894</v>
      </c>
      <c r="E101" s="45">
        <v>-0.29650295886611477</v>
      </c>
      <c r="F101" s="45">
        <v>3.2226674563303894</v>
      </c>
      <c r="G101" s="45">
        <v>3.6353054453253146</v>
      </c>
      <c r="H101" s="45">
        <v>-0.41263798899492521</v>
      </c>
      <c r="I101" s="45">
        <v>3.4475105246963089</v>
      </c>
      <c r="J101" s="45">
        <v>3.7417821355986267</v>
      </c>
      <c r="K101" s="45">
        <v>-0.29427161090231779</v>
      </c>
      <c r="L101" s="26"/>
      <c r="M101" s="27"/>
      <c r="N101" s="26"/>
      <c r="O101" s="27"/>
      <c r="P101" s="26"/>
      <c r="Q101" s="27"/>
      <c r="R101" s="26"/>
      <c r="S101" s="27"/>
      <c r="T101" s="26"/>
      <c r="U101" s="27"/>
      <c r="V101" s="26"/>
      <c r="W101" s="27"/>
      <c r="X101" s="26"/>
      <c r="Y101" s="27"/>
      <c r="Z101" s="26"/>
      <c r="AA101" s="27"/>
      <c r="AB101" s="26"/>
      <c r="AC101" s="27"/>
      <c r="AD101" s="26"/>
      <c r="AE101" s="27"/>
      <c r="AF101" s="26"/>
      <c r="AG101" s="27"/>
      <c r="AH101" s="26"/>
      <c r="AI101" s="27"/>
    </row>
    <row r="102" spans="1:35" x14ac:dyDescent="0.25">
      <c r="A102" s="275" t="s">
        <v>19</v>
      </c>
      <c r="B102" s="43" t="s">
        <v>9</v>
      </c>
      <c r="C102" s="44">
        <v>6482</v>
      </c>
      <c r="D102" s="44">
        <v>7765</v>
      </c>
      <c r="E102" s="44">
        <v>-1283</v>
      </c>
      <c r="F102" s="44">
        <v>52610</v>
      </c>
      <c r="G102" s="44">
        <v>66000</v>
      </c>
      <c r="H102" s="44">
        <v>-13390</v>
      </c>
      <c r="I102" s="44">
        <v>1145022</v>
      </c>
      <c r="J102" s="44">
        <v>1283861</v>
      </c>
      <c r="K102" s="44">
        <v>-138839</v>
      </c>
      <c r="L102" s="26"/>
      <c r="M102" s="27"/>
      <c r="N102" s="26"/>
      <c r="O102" s="27"/>
      <c r="P102" s="26"/>
      <c r="Q102" s="27"/>
      <c r="R102" s="26"/>
      <c r="S102" s="27"/>
      <c r="T102" s="26"/>
      <c r="U102" s="27"/>
      <c r="V102" s="26"/>
      <c r="W102" s="27"/>
      <c r="X102" s="26"/>
      <c r="Y102" s="27"/>
      <c r="Z102" s="26"/>
      <c r="AA102" s="27"/>
      <c r="AB102" s="26"/>
      <c r="AC102" s="27"/>
      <c r="AD102" s="26"/>
      <c r="AE102" s="27"/>
      <c r="AF102" s="26"/>
      <c r="AG102" s="27"/>
      <c r="AH102" s="26"/>
      <c r="AI102" s="27"/>
    </row>
    <row r="103" spans="1:35" x14ac:dyDescent="0.25">
      <c r="A103" s="275"/>
      <c r="B103" s="43" t="s">
        <v>10</v>
      </c>
      <c r="C103" s="45">
        <v>2.0510840811573656</v>
      </c>
      <c r="D103" s="45">
        <v>2.5277515544125784</v>
      </c>
      <c r="E103" s="45">
        <v>-0.47666747325521275</v>
      </c>
      <c r="F103" s="45">
        <v>2.0258879288501688</v>
      </c>
      <c r="G103" s="45">
        <v>2.6237933532158566</v>
      </c>
      <c r="H103" s="45">
        <v>-0.59790542436568783</v>
      </c>
      <c r="I103" s="45">
        <v>2.159911248028199</v>
      </c>
      <c r="J103" s="45">
        <v>2.6127219021551409</v>
      </c>
      <c r="K103" s="45">
        <v>-0.45281065412694188</v>
      </c>
      <c r="L103" s="26"/>
      <c r="M103" s="27"/>
      <c r="N103" s="26"/>
      <c r="O103" s="27"/>
      <c r="P103" s="26"/>
      <c r="Q103" s="27"/>
      <c r="R103" s="26"/>
      <c r="S103" s="27"/>
      <c r="T103" s="26"/>
      <c r="U103" s="27"/>
      <c r="V103" s="26"/>
      <c r="W103" s="27"/>
      <c r="X103" s="26"/>
      <c r="Y103" s="27"/>
      <c r="Z103" s="26"/>
      <c r="AA103" s="27"/>
      <c r="AB103" s="26"/>
      <c r="AC103" s="27"/>
      <c r="AD103" s="26"/>
      <c r="AE103" s="27"/>
      <c r="AF103" s="26"/>
      <c r="AG103" s="27"/>
      <c r="AH103" s="26"/>
      <c r="AI103" s="27"/>
    </row>
    <row r="104" spans="1:35" x14ac:dyDescent="0.25">
      <c r="A104" s="275" t="s">
        <v>20</v>
      </c>
      <c r="B104" s="43" t="s">
        <v>9</v>
      </c>
      <c r="C104" s="44">
        <v>17677</v>
      </c>
      <c r="D104" s="44">
        <v>19844</v>
      </c>
      <c r="E104" s="44">
        <v>-2167</v>
      </c>
      <c r="F104" s="44">
        <v>145045</v>
      </c>
      <c r="G104" s="44">
        <v>167434</v>
      </c>
      <c r="H104" s="44">
        <v>-22389</v>
      </c>
      <c r="I104" s="44">
        <v>3080929</v>
      </c>
      <c r="J104" s="44">
        <v>3229047</v>
      </c>
      <c r="K104" s="44">
        <v>-148118</v>
      </c>
      <c r="L104" s="26"/>
      <c r="M104" s="27"/>
      <c r="N104" s="26"/>
      <c r="O104" s="27"/>
      <c r="P104" s="26"/>
      <c r="Q104" s="27"/>
      <c r="R104" s="26"/>
      <c r="S104" s="27"/>
      <c r="T104" s="26"/>
      <c r="U104" s="27"/>
      <c r="V104" s="26"/>
      <c r="W104" s="27"/>
      <c r="X104" s="26"/>
      <c r="Y104" s="27"/>
      <c r="Z104" s="26"/>
      <c r="AA104" s="27"/>
      <c r="AB104" s="26"/>
      <c r="AC104" s="27"/>
      <c r="AD104" s="26"/>
      <c r="AE104" s="27"/>
      <c r="AF104" s="26"/>
      <c r="AG104" s="27"/>
      <c r="AH104" s="26"/>
      <c r="AI104" s="27"/>
    </row>
    <row r="105" spans="1:35" x14ac:dyDescent="0.25">
      <c r="A105" s="275"/>
      <c r="B105" s="43" t="s">
        <v>10</v>
      </c>
      <c r="C105" s="45">
        <v>5.5934917159239053</v>
      </c>
      <c r="D105" s="45">
        <v>6.4598456981021517</v>
      </c>
      <c r="E105" s="45">
        <v>-0.86635398217824644</v>
      </c>
      <c r="F105" s="45">
        <v>5.5853433689426488</v>
      </c>
      <c r="G105" s="45">
        <v>6.6562457015506622</v>
      </c>
      <c r="H105" s="45">
        <v>-1.0709023326080134</v>
      </c>
      <c r="I105" s="45">
        <v>5.8117077239356725</v>
      </c>
      <c r="J105" s="45">
        <v>6.5712735412855059</v>
      </c>
      <c r="K105" s="45">
        <v>-0.75956581734983342</v>
      </c>
      <c r="L105" s="26"/>
      <c r="M105" s="27"/>
      <c r="N105" s="26"/>
      <c r="O105" s="27"/>
      <c r="P105" s="26"/>
      <c r="Q105" s="27"/>
      <c r="R105" s="28"/>
      <c r="S105" s="27"/>
      <c r="T105" s="26"/>
      <c r="U105" s="27"/>
      <c r="V105" s="26"/>
      <c r="W105" s="27"/>
      <c r="X105" s="26"/>
      <c r="Y105" s="27"/>
      <c r="Z105" s="26"/>
      <c r="AA105" s="27"/>
      <c r="AB105" s="26"/>
      <c r="AC105" s="27"/>
      <c r="AD105" s="26"/>
      <c r="AE105" s="27"/>
      <c r="AF105" s="26"/>
      <c r="AG105" s="27"/>
      <c r="AH105" s="26"/>
      <c r="AI105" s="27"/>
    </row>
    <row r="106" spans="1:35" x14ac:dyDescent="0.25">
      <c r="A106" s="275" t="s">
        <v>21</v>
      </c>
      <c r="B106" s="43" t="s">
        <v>9</v>
      </c>
      <c r="C106" s="44">
        <v>3841</v>
      </c>
      <c r="D106" s="44">
        <v>3995</v>
      </c>
      <c r="E106" s="44">
        <v>-154</v>
      </c>
      <c r="F106" s="44">
        <v>31250</v>
      </c>
      <c r="G106" s="44">
        <v>33999</v>
      </c>
      <c r="H106" s="44">
        <v>-2749</v>
      </c>
      <c r="I106" s="44">
        <v>650826</v>
      </c>
      <c r="J106" s="44">
        <v>623767</v>
      </c>
      <c r="K106" s="44">
        <v>27059</v>
      </c>
    </row>
    <row r="107" spans="1:35" x14ac:dyDescent="0.25">
      <c r="A107" s="275"/>
      <c r="B107" s="43" t="s">
        <v>10</v>
      </c>
      <c r="C107" s="45">
        <v>1.2153986355639372</v>
      </c>
      <c r="D107" s="45">
        <v>1.3004980630879912</v>
      </c>
      <c r="E107" s="45">
        <v>-8.5099427524053972E-2</v>
      </c>
      <c r="F107" s="45">
        <v>1.2033643371330123</v>
      </c>
      <c r="G107" s="45">
        <v>1.3516113669088774</v>
      </c>
      <c r="H107" s="45">
        <v>-0.14824702977586512</v>
      </c>
      <c r="I107" s="45">
        <v>1.2276850557536891</v>
      </c>
      <c r="J107" s="45">
        <v>1.2693973122803837</v>
      </c>
      <c r="K107" s="45">
        <v>-4.1712256526694524E-2</v>
      </c>
    </row>
    <row r="108" spans="1:35" x14ac:dyDescent="0.25">
      <c r="A108" s="275" t="s">
        <v>22</v>
      </c>
      <c r="B108" s="43" t="s">
        <v>9</v>
      </c>
      <c r="C108" s="44">
        <v>7631</v>
      </c>
      <c r="D108" s="44">
        <v>7990</v>
      </c>
      <c r="E108" s="44">
        <v>-359</v>
      </c>
      <c r="F108" s="44">
        <v>63605</v>
      </c>
      <c r="G108" s="44">
        <v>65381</v>
      </c>
      <c r="H108" s="44">
        <v>-1776</v>
      </c>
      <c r="I108" s="44">
        <v>1314124</v>
      </c>
      <c r="J108" s="44">
        <v>1231266</v>
      </c>
      <c r="K108" s="44">
        <v>82858</v>
      </c>
    </row>
    <row r="109" spans="1:35" x14ac:dyDescent="0.25">
      <c r="A109" s="275"/>
      <c r="B109" s="43" t="s">
        <v>10</v>
      </c>
      <c r="C109" s="45">
        <v>2.4146594605541281</v>
      </c>
      <c r="D109" s="45">
        <v>2.6009961261759824</v>
      </c>
      <c r="E109" s="45">
        <v>-0.18633666562185436</v>
      </c>
      <c r="F109" s="45">
        <v>2.4492796372270482</v>
      </c>
      <c r="G109" s="45">
        <v>2.5991853519182713</v>
      </c>
      <c r="H109" s="45">
        <v>-0.14990571469122305</v>
      </c>
      <c r="I109" s="45">
        <v>2.4788966577968012</v>
      </c>
      <c r="J109" s="45">
        <v>2.505688423886193</v>
      </c>
      <c r="K109" s="45">
        <v>-2.6791766089391711E-2</v>
      </c>
    </row>
    <row r="110" spans="1:35" x14ac:dyDescent="0.25">
      <c r="A110" s="275" t="s">
        <v>23</v>
      </c>
      <c r="B110" s="43" t="s">
        <v>9</v>
      </c>
      <c r="C110" s="44">
        <v>6992</v>
      </c>
      <c r="D110" s="44">
        <v>6605</v>
      </c>
      <c r="E110" s="44">
        <v>387</v>
      </c>
      <c r="F110" s="44">
        <v>74585</v>
      </c>
      <c r="G110" s="44">
        <v>64654</v>
      </c>
      <c r="H110" s="44">
        <v>9931</v>
      </c>
      <c r="I110" s="44">
        <v>1375315</v>
      </c>
      <c r="J110" s="44">
        <v>1177571</v>
      </c>
      <c r="K110" s="44">
        <v>197744</v>
      </c>
    </row>
    <row r="111" spans="1:35" x14ac:dyDescent="0.25">
      <c r="A111" s="275"/>
      <c r="B111" s="43" t="s">
        <v>10</v>
      </c>
      <c r="C111" s="45">
        <v>2.212462186894832</v>
      </c>
      <c r="D111" s="45">
        <v>2.1501350955434746</v>
      </c>
      <c r="E111" s="45">
        <v>6.2327091351357389E-2</v>
      </c>
      <c r="F111" s="45">
        <v>2.8720937307221033</v>
      </c>
      <c r="G111" s="45">
        <v>2.5702838705881512</v>
      </c>
      <c r="H111" s="45">
        <v>0.30180986013395206</v>
      </c>
      <c r="I111" s="45">
        <v>2.5943242471165644</v>
      </c>
      <c r="J111" s="45">
        <v>2.3964163901253572</v>
      </c>
      <c r="K111" s="45">
        <v>0.19790785699120717</v>
      </c>
    </row>
    <row r="112" spans="1:35" x14ac:dyDescent="0.25">
      <c r="A112" s="275" t="s">
        <v>24</v>
      </c>
      <c r="B112" s="43" t="s">
        <v>9</v>
      </c>
      <c r="C112" s="44">
        <v>16224</v>
      </c>
      <c r="D112" s="44">
        <v>14220</v>
      </c>
      <c r="E112" s="44">
        <v>2004</v>
      </c>
      <c r="F112" s="44">
        <v>184018</v>
      </c>
      <c r="G112" s="44">
        <v>149834</v>
      </c>
      <c r="H112" s="44">
        <v>34184</v>
      </c>
      <c r="I112" s="44">
        <v>3595321</v>
      </c>
      <c r="J112" s="44">
        <v>2952719</v>
      </c>
      <c r="K112" s="46">
        <v>642602</v>
      </c>
    </row>
    <row r="113" spans="1:11" x14ac:dyDescent="0.25">
      <c r="A113" s="275"/>
      <c r="B113" s="43" t="s">
        <v>10</v>
      </c>
      <c r="C113" s="45">
        <v>5.133722328401281</v>
      </c>
      <c r="D113" s="45">
        <v>4.6290569354471174</v>
      </c>
      <c r="E113" s="45">
        <v>0.50466539295416357</v>
      </c>
      <c r="F113" s="45">
        <v>7.0861023548973652</v>
      </c>
      <c r="G113" s="45">
        <v>5.9565674740264338</v>
      </c>
      <c r="H113" s="45">
        <v>1.1295348808709313</v>
      </c>
      <c r="I113" s="45">
        <v>6.7820306231426057</v>
      </c>
      <c r="J113" s="45">
        <v>6.0089321213196953</v>
      </c>
      <c r="K113" s="45">
        <v>0.7730985018229104</v>
      </c>
    </row>
    <row r="114" spans="1:11" x14ac:dyDescent="0.25">
      <c r="A114" s="275" t="s">
        <v>25</v>
      </c>
      <c r="B114" s="43" t="s">
        <v>9</v>
      </c>
      <c r="C114" s="44">
        <v>16187</v>
      </c>
      <c r="D114" s="44">
        <v>15774</v>
      </c>
      <c r="E114" s="44">
        <v>413</v>
      </c>
      <c r="F114" s="44">
        <v>164303</v>
      </c>
      <c r="G114" s="44">
        <v>148187</v>
      </c>
      <c r="H114" s="44">
        <v>16116</v>
      </c>
      <c r="I114" s="44">
        <v>3650881</v>
      </c>
      <c r="J114" s="44">
        <v>3268660</v>
      </c>
      <c r="K114" s="44">
        <v>382221</v>
      </c>
    </row>
    <row r="115" spans="1:11" x14ac:dyDescent="0.25">
      <c r="A115" s="275"/>
      <c r="B115" s="43" t="s">
        <v>10</v>
      </c>
      <c r="C115" s="45">
        <v>5.1220145050438566</v>
      </c>
      <c r="D115" s="45">
        <v>5.1349327777596923</v>
      </c>
      <c r="E115" s="45">
        <v>-1.2918272715835677E-2</v>
      </c>
      <c r="F115" s="45">
        <v>6.3269238618868906</v>
      </c>
      <c r="G115" s="45">
        <v>5.8910919035302749</v>
      </c>
      <c r="H115" s="45">
        <v>0.4358319583566157</v>
      </c>
      <c r="I115" s="45">
        <v>6.8868361805384</v>
      </c>
      <c r="J115" s="45">
        <v>6.6518879946492824</v>
      </c>
      <c r="K115" s="45">
        <v>0.23494818588911759</v>
      </c>
    </row>
    <row r="116" spans="1:11" x14ac:dyDescent="0.25">
      <c r="A116" s="275" t="s">
        <v>26</v>
      </c>
      <c r="B116" s="43" t="s">
        <v>9</v>
      </c>
      <c r="C116" s="44">
        <v>56156</v>
      </c>
      <c r="D116" s="44">
        <v>66535</v>
      </c>
      <c r="E116" s="44">
        <v>-10379</v>
      </c>
      <c r="F116" s="44">
        <v>491533</v>
      </c>
      <c r="G116" s="44">
        <v>556421</v>
      </c>
      <c r="H116" s="44">
        <v>-64888</v>
      </c>
      <c r="I116" s="44">
        <v>10944271</v>
      </c>
      <c r="J116" s="44">
        <v>11127511</v>
      </c>
      <c r="K116" s="44">
        <v>-183240</v>
      </c>
    </row>
    <row r="117" spans="1:11" x14ac:dyDescent="0.25">
      <c r="A117" s="275"/>
      <c r="B117" s="43" t="s">
        <v>10</v>
      </c>
      <c r="C117" s="45">
        <v>17.769311579986582</v>
      </c>
      <c r="D117" s="45">
        <v>21.65923369901364</v>
      </c>
      <c r="E117" s="45">
        <v>-3.8899221190270588</v>
      </c>
      <c r="F117" s="45">
        <v>18.92778504716803</v>
      </c>
      <c r="G117" s="45">
        <v>22.120207899844242</v>
      </c>
      <c r="H117" s="45">
        <v>-3.1924228526762128</v>
      </c>
      <c r="I117" s="45">
        <v>20.644716026739072</v>
      </c>
      <c r="J117" s="45">
        <v>22.645046236447911</v>
      </c>
      <c r="K117" s="45">
        <v>-2.0003302097088387</v>
      </c>
    </row>
    <row r="118" spans="1:11" x14ac:dyDescent="0.25">
      <c r="A118" s="275" t="s">
        <v>27</v>
      </c>
      <c r="B118" s="43" t="s">
        <v>9</v>
      </c>
      <c r="C118" s="44">
        <v>71135</v>
      </c>
      <c r="D118" s="44">
        <v>66886</v>
      </c>
      <c r="E118" s="44">
        <v>4249</v>
      </c>
      <c r="F118" s="44">
        <v>538344</v>
      </c>
      <c r="G118" s="44">
        <v>486000</v>
      </c>
      <c r="H118" s="44">
        <v>52344</v>
      </c>
      <c r="I118" s="44">
        <v>10276902</v>
      </c>
      <c r="J118" s="44">
        <v>9279693</v>
      </c>
      <c r="K118" s="44">
        <v>997209</v>
      </c>
    </row>
    <row r="119" spans="1:11" x14ac:dyDescent="0.25">
      <c r="A119" s="275"/>
      <c r="B119" s="43" t="s">
        <v>10</v>
      </c>
      <c r="C119" s="45">
        <v>22.509081473793461</v>
      </c>
      <c r="D119" s="45">
        <v>21.773495230964549</v>
      </c>
      <c r="E119" s="45">
        <v>0.73558624282891216</v>
      </c>
      <c r="F119" s="45">
        <v>20.730367062705103</v>
      </c>
      <c r="G119" s="45">
        <v>19.320660146407672</v>
      </c>
      <c r="H119" s="45">
        <v>1.4097069162974307</v>
      </c>
      <c r="I119" s="45">
        <v>19.385825097407295</v>
      </c>
      <c r="J119" s="45">
        <v>18.884643389257672</v>
      </c>
      <c r="K119" s="45">
        <v>0.50118170814962326</v>
      </c>
    </row>
    <row r="120" spans="1:11" x14ac:dyDescent="0.25">
      <c r="A120" s="275" t="s">
        <v>28</v>
      </c>
      <c r="B120" s="43" t="s">
        <v>9</v>
      </c>
      <c r="C120" s="44">
        <v>24533</v>
      </c>
      <c r="D120" s="44">
        <v>17237</v>
      </c>
      <c r="E120" s="44">
        <v>7296</v>
      </c>
      <c r="F120" s="44">
        <v>168576</v>
      </c>
      <c r="G120" s="44">
        <v>131332</v>
      </c>
      <c r="H120" s="44">
        <v>37244</v>
      </c>
      <c r="I120" s="44">
        <v>3172277</v>
      </c>
      <c r="J120" s="44">
        <v>2391830</v>
      </c>
      <c r="K120" s="44">
        <v>780447</v>
      </c>
    </row>
    <row r="121" spans="1:11" x14ac:dyDescent="0.25">
      <c r="A121" s="275"/>
      <c r="B121" s="43" t="s">
        <v>10</v>
      </c>
      <c r="C121" s="45">
        <v>7.7629197412887461</v>
      </c>
      <c r="D121" s="45">
        <v>5.611185259936847</v>
      </c>
      <c r="E121" s="45">
        <v>2.151734481351899</v>
      </c>
      <c r="F121" s="45">
        <v>6.4914670878891103</v>
      </c>
      <c r="G121" s="45">
        <v>5.2210307373415885</v>
      </c>
      <c r="H121" s="45">
        <v>1.2704363505475218</v>
      </c>
      <c r="I121" s="45">
        <v>5.9840219438239188</v>
      </c>
      <c r="J121" s="45">
        <v>4.8674947110565165</v>
      </c>
      <c r="K121" s="45">
        <v>1.1165272327674023</v>
      </c>
    </row>
    <row r="122" spans="1:11" x14ac:dyDescent="0.25">
      <c r="A122" s="275" t="s">
        <v>29</v>
      </c>
      <c r="B122" s="43" t="s">
        <v>9</v>
      </c>
      <c r="C122" s="44">
        <v>34366</v>
      </c>
      <c r="D122" s="44">
        <v>29432</v>
      </c>
      <c r="E122" s="44">
        <v>4934</v>
      </c>
      <c r="F122" s="44">
        <v>239242</v>
      </c>
      <c r="G122" s="44">
        <v>229545</v>
      </c>
      <c r="H122" s="44">
        <v>9697</v>
      </c>
      <c r="I122" s="44">
        <v>4552283</v>
      </c>
      <c r="J122" s="44">
        <v>4102841</v>
      </c>
      <c r="K122" s="44">
        <v>449442</v>
      </c>
    </row>
    <row r="123" spans="1:11" x14ac:dyDescent="0.25">
      <c r="A123" s="275"/>
      <c r="B123" s="43" t="s">
        <v>10</v>
      </c>
      <c r="C123" s="45">
        <v>10.874352905438759</v>
      </c>
      <c r="D123" s="45">
        <v>9.5810410495133294</v>
      </c>
      <c r="E123" s="45">
        <v>1.2933118559254293</v>
      </c>
      <c r="F123" s="45">
        <v>9.2126493038200366</v>
      </c>
      <c r="G123" s="45">
        <v>9.1254340191505126</v>
      </c>
      <c r="H123" s="45">
        <v>8.7215284669523996E-2</v>
      </c>
      <c r="I123" s="45">
        <v>8.5871950546867701</v>
      </c>
      <c r="J123" s="45">
        <v>8.349488411720662</v>
      </c>
      <c r="K123" s="45">
        <v>0.23770664296610811</v>
      </c>
    </row>
    <row r="124" spans="1:11" x14ac:dyDescent="0.25">
      <c r="A124" s="275" t="s">
        <v>30</v>
      </c>
      <c r="B124" s="43" t="s">
        <v>9</v>
      </c>
      <c r="C124" s="44">
        <v>21018</v>
      </c>
      <c r="D124" s="44">
        <v>18722</v>
      </c>
      <c r="E124" s="44">
        <v>2296</v>
      </c>
      <c r="F124" s="44">
        <v>154863</v>
      </c>
      <c r="G124" s="44">
        <v>144025</v>
      </c>
      <c r="H124" s="44">
        <v>10838</v>
      </c>
      <c r="I124" s="44">
        <v>2928118</v>
      </c>
      <c r="J124" s="44">
        <v>2751135</v>
      </c>
      <c r="K124" s="44">
        <v>176983</v>
      </c>
    </row>
    <row r="125" spans="1:11" x14ac:dyDescent="0.25">
      <c r="A125" s="275"/>
      <c r="B125" s="43" t="s">
        <v>10</v>
      </c>
      <c r="C125" s="45">
        <v>6.6506765223334634</v>
      </c>
      <c r="D125" s="45">
        <v>6.0945994335753113</v>
      </c>
      <c r="E125" s="45">
        <v>0.55607708875815209</v>
      </c>
      <c r="F125" s="45">
        <v>5.9634115629257503</v>
      </c>
      <c r="G125" s="45">
        <v>5.725633904498693</v>
      </c>
      <c r="H125" s="45">
        <v>0.23777765842705723</v>
      </c>
      <c r="I125" s="45">
        <v>5.5234528277656096</v>
      </c>
      <c r="J125" s="45">
        <v>5.5986985119772186</v>
      </c>
      <c r="K125" s="45">
        <v>-7.5245684211608932E-2</v>
      </c>
    </row>
    <row r="126" spans="1:11" x14ac:dyDescent="0.25">
      <c r="A126" s="275" t="s">
        <v>31</v>
      </c>
      <c r="B126" s="43" t="s">
        <v>9</v>
      </c>
      <c r="C126" s="44">
        <v>5233</v>
      </c>
      <c r="D126" s="44">
        <v>3972</v>
      </c>
      <c r="E126" s="44">
        <v>1261</v>
      </c>
      <c r="F126" s="44">
        <v>37546</v>
      </c>
      <c r="G126" s="44">
        <v>28926</v>
      </c>
      <c r="H126" s="44">
        <v>8620</v>
      </c>
      <c r="I126" s="44">
        <v>776311</v>
      </c>
      <c r="J126" s="44">
        <v>637701</v>
      </c>
      <c r="K126" s="44">
        <v>138610</v>
      </c>
    </row>
    <row r="127" spans="1:11" x14ac:dyDescent="0.25">
      <c r="A127" s="275"/>
      <c r="B127" s="43" t="s">
        <v>10</v>
      </c>
      <c r="C127" s="45">
        <v>1.6558659359297276</v>
      </c>
      <c r="D127" s="45">
        <v>1.2930108401966209</v>
      </c>
      <c r="E127" s="45">
        <v>0.3628550957331067</v>
      </c>
      <c r="F127" s="45">
        <v>1.4458085568638745</v>
      </c>
      <c r="G127" s="45">
        <v>1.1499370687139676</v>
      </c>
      <c r="H127" s="45">
        <v>0.29587148814990694</v>
      </c>
      <c r="I127" s="45">
        <v>1.4643935757286928</v>
      </c>
      <c r="J127" s="45">
        <v>1.2977537052112615</v>
      </c>
      <c r="K127" s="45">
        <v>0.16663987051743123</v>
      </c>
    </row>
    <row r="128" spans="1:11" x14ac:dyDescent="0.25">
      <c r="A128" s="275" t="s">
        <v>32</v>
      </c>
      <c r="B128" s="43" t="s">
        <v>9</v>
      </c>
      <c r="C128" s="44">
        <v>2687</v>
      </c>
      <c r="D128" s="44">
        <v>1912</v>
      </c>
      <c r="E128" s="44">
        <v>775</v>
      </c>
      <c r="F128" s="44">
        <v>17834</v>
      </c>
      <c r="G128" s="44">
        <v>13816</v>
      </c>
      <c r="H128" s="44">
        <v>4018</v>
      </c>
      <c r="I128" s="44">
        <v>403817</v>
      </c>
      <c r="J128" s="44">
        <v>316323</v>
      </c>
      <c r="K128" s="44">
        <v>87494</v>
      </c>
    </row>
    <row r="129" spans="1:11" x14ac:dyDescent="0.25">
      <c r="A129" s="275"/>
      <c r="B129" s="43" t="s">
        <v>10</v>
      </c>
      <c r="C129" s="45">
        <v>0.85024111787563117</v>
      </c>
      <c r="D129" s="45">
        <v>0.6224160942739021</v>
      </c>
      <c r="E129" s="45">
        <v>0.22782502360172907</v>
      </c>
      <c r="F129" s="45">
        <v>0.68674558682976461</v>
      </c>
      <c r="G129" s="45">
        <v>0.54924740860651933</v>
      </c>
      <c r="H129" s="45">
        <v>0.13749817822324528</v>
      </c>
      <c r="I129" s="45">
        <v>0.76173984468857647</v>
      </c>
      <c r="J129" s="45">
        <v>0.64373326260040664</v>
      </c>
      <c r="K129" s="45">
        <v>0.11800658208816983</v>
      </c>
    </row>
  </sheetData>
  <mergeCells count="57">
    <mergeCell ref="A124:A125"/>
    <mergeCell ref="A126:A127"/>
    <mergeCell ref="A128:A129"/>
    <mergeCell ref="A112:A113"/>
    <mergeCell ref="A114:A115"/>
    <mergeCell ref="A116:A117"/>
    <mergeCell ref="A118:A119"/>
    <mergeCell ref="A120:A121"/>
    <mergeCell ref="A122:A123"/>
    <mergeCell ref="A110:A111"/>
    <mergeCell ref="Z95:AA95"/>
    <mergeCell ref="AB95:AC95"/>
    <mergeCell ref="AD95:AE95"/>
    <mergeCell ref="AF95:AG95"/>
    <mergeCell ref="A100:A101"/>
    <mergeCell ref="A102:A103"/>
    <mergeCell ref="A104:A105"/>
    <mergeCell ref="A106:A107"/>
    <mergeCell ref="A108:A109"/>
    <mergeCell ref="AH95:AI95"/>
    <mergeCell ref="A98:A99"/>
    <mergeCell ref="N95:O95"/>
    <mergeCell ref="P95:Q95"/>
    <mergeCell ref="R95:S95"/>
    <mergeCell ref="T95:U95"/>
    <mergeCell ref="V95:W95"/>
    <mergeCell ref="X95:Y95"/>
    <mergeCell ref="L95:M95"/>
    <mergeCell ref="A73:A75"/>
    <mergeCell ref="A95:B96"/>
    <mergeCell ref="C95:E95"/>
    <mergeCell ref="F95:H95"/>
    <mergeCell ref="I95:K95"/>
    <mergeCell ref="A71:B72"/>
    <mergeCell ref="Z4:AA4"/>
    <mergeCell ref="AB4:AC4"/>
    <mergeCell ref="AD4:AE4"/>
    <mergeCell ref="AF4:AG4"/>
    <mergeCell ref="A9:A11"/>
    <mergeCell ref="A12:A14"/>
    <mergeCell ref="P20:Q20"/>
    <mergeCell ref="A46:B47"/>
    <mergeCell ref="A49:A51"/>
    <mergeCell ref="AH4:AI4"/>
    <mergeCell ref="A6:A8"/>
    <mergeCell ref="N4:O4"/>
    <mergeCell ref="P4:Q4"/>
    <mergeCell ref="R4:S4"/>
    <mergeCell ref="T4:U4"/>
    <mergeCell ref="V4:W4"/>
    <mergeCell ref="X4:Y4"/>
    <mergeCell ref="A4:B5"/>
    <mergeCell ref="D4:E4"/>
    <mergeCell ref="F4:G4"/>
    <mergeCell ref="H4:I4"/>
    <mergeCell ref="J4:K4"/>
    <mergeCell ref="L4:M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N18"/>
  <sheetViews>
    <sheetView workbookViewId="0"/>
  </sheetViews>
  <sheetFormatPr defaultRowHeight="15" x14ac:dyDescent="0.25"/>
  <cols>
    <col min="1" max="1" width="16.28515625" customWidth="1"/>
    <col min="3" max="3" width="10.5703125" customWidth="1"/>
    <col min="4" max="4" width="10.7109375" customWidth="1"/>
    <col min="6" max="6" width="10.42578125" customWidth="1"/>
    <col min="9" max="9" width="10.28515625" customWidth="1"/>
    <col min="10" max="10" width="9.85546875" customWidth="1"/>
  </cols>
  <sheetData>
    <row r="1" spans="1:14" s="23" customFormat="1" ht="18.75" x14ac:dyDescent="0.25">
      <c r="A1" s="146" t="s">
        <v>353</v>
      </c>
      <c r="B1" s="5"/>
      <c r="C1" s="6"/>
      <c r="D1" s="6"/>
      <c r="E1" s="6"/>
      <c r="F1" s="6"/>
      <c r="G1" s="6"/>
      <c r="H1" s="6"/>
      <c r="I1" s="6"/>
      <c r="J1" s="6"/>
      <c r="K1" s="6"/>
      <c r="L1" s="6"/>
      <c r="M1" s="6"/>
      <c r="N1" s="6"/>
    </row>
    <row r="2" spans="1:14" s="23" customFormat="1" ht="15.75" x14ac:dyDescent="0.25">
      <c r="A2" s="9"/>
      <c r="B2" s="6"/>
      <c r="C2" s="6"/>
      <c r="D2" s="6"/>
      <c r="E2" s="6"/>
      <c r="F2" s="6"/>
      <c r="G2" s="6"/>
      <c r="H2" s="6"/>
      <c r="I2" s="6"/>
      <c r="J2" s="6"/>
      <c r="K2" s="6"/>
      <c r="L2" s="6"/>
      <c r="M2" s="6"/>
      <c r="N2" s="6"/>
    </row>
    <row r="3" spans="1:14" s="23" customFormat="1" ht="15.75" x14ac:dyDescent="0.25">
      <c r="A3" s="4" t="s">
        <v>53</v>
      </c>
      <c r="B3" s="5"/>
      <c r="C3" s="6"/>
      <c r="D3" s="6"/>
      <c r="F3" s="6"/>
      <c r="H3" s="6"/>
      <c r="J3" s="6"/>
      <c r="L3" s="6"/>
      <c r="M3" s="6"/>
      <c r="N3" s="6"/>
    </row>
    <row r="4" spans="1:14" s="48" customFormat="1" ht="76.5" customHeight="1" x14ac:dyDescent="0.25">
      <c r="A4" s="282" t="s">
        <v>16</v>
      </c>
      <c r="B4" s="282"/>
      <c r="C4" s="134" t="s">
        <v>54</v>
      </c>
      <c r="D4" s="282" t="s">
        <v>55</v>
      </c>
      <c r="E4" s="282"/>
      <c r="F4" s="282" t="s">
        <v>56</v>
      </c>
      <c r="G4" s="282"/>
      <c r="H4" s="282" t="s">
        <v>57</v>
      </c>
      <c r="I4" s="282"/>
      <c r="J4" s="282" t="s">
        <v>58</v>
      </c>
      <c r="K4" s="282"/>
      <c r="L4" s="282" t="s">
        <v>59</v>
      </c>
      <c r="M4" s="282"/>
      <c r="N4" s="47"/>
    </row>
    <row r="5" spans="1:14" s="48" customFormat="1" ht="12.75" x14ac:dyDescent="0.25">
      <c r="A5" s="282"/>
      <c r="B5" s="282"/>
      <c r="C5" s="134" t="s">
        <v>9</v>
      </c>
      <c r="D5" s="134" t="s">
        <v>9</v>
      </c>
      <c r="E5" s="134" t="s">
        <v>10</v>
      </c>
      <c r="F5" s="134" t="s">
        <v>9</v>
      </c>
      <c r="G5" s="134" t="s">
        <v>10</v>
      </c>
      <c r="H5" s="134" t="s">
        <v>9</v>
      </c>
      <c r="I5" s="134" t="s">
        <v>10</v>
      </c>
      <c r="J5" s="134" t="s">
        <v>9</v>
      </c>
      <c r="K5" s="134" t="s">
        <v>10</v>
      </c>
      <c r="L5" s="134" t="s">
        <v>9</v>
      </c>
      <c r="M5" s="134" t="s">
        <v>10</v>
      </c>
      <c r="N5" s="47"/>
    </row>
    <row r="6" spans="1:14" s="15" customFormat="1" x14ac:dyDescent="0.25">
      <c r="A6" s="283" t="s">
        <v>51</v>
      </c>
      <c r="B6" s="135">
        <v>2011</v>
      </c>
      <c r="C6" s="49">
        <v>262162</v>
      </c>
      <c r="D6" s="49">
        <v>72424</v>
      </c>
      <c r="E6" s="50">
        <v>27.625666572577263</v>
      </c>
      <c r="F6" s="49">
        <v>137012</v>
      </c>
      <c r="G6" s="50">
        <v>52.262341605572132</v>
      </c>
      <c r="H6" s="49">
        <v>6773</v>
      </c>
      <c r="I6" s="50">
        <v>2.5835170619693169</v>
      </c>
      <c r="J6" s="49">
        <v>24397</v>
      </c>
      <c r="K6" s="50">
        <v>9.3060779212853131</v>
      </c>
      <c r="L6" s="49">
        <v>21556</v>
      </c>
      <c r="M6" s="50">
        <v>8.2223968385959836</v>
      </c>
    </row>
    <row r="7" spans="1:14" s="15" customFormat="1" x14ac:dyDescent="0.25">
      <c r="A7" s="284"/>
      <c r="B7" s="135">
        <v>2001</v>
      </c>
      <c r="C7" s="49">
        <v>249285</v>
      </c>
      <c r="D7" s="49">
        <v>60011</v>
      </c>
      <c r="E7" s="50">
        <v>24.073249493551558</v>
      </c>
      <c r="F7" s="49">
        <v>140409</v>
      </c>
      <c r="G7" s="50">
        <v>56.32468860942295</v>
      </c>
      <c r="H7" s="49">
        <v>6003</v>
      </c>
      <c r="I7" s="50">
        <v>2.4080871291894819</v>
      </c>
      <c r="J7" s="49">
        <v>19702</v>
      </c>
      <c r="K7" s="50">
        <v>7.9034037346811887</v>
      </c>
      <c r="L7" s="49">
        <v>23160</v>
      </c>
      <c r="M7" s="50">
        <v>9.2905710331548228</v>
      </c>
    </row>
    <row r="8" spans="1:14" s="15" customFormat="1" x14ac:dyDescent="0.25">
      <c r="A8" s="284"/>
      <c r="B8" s="135" t="s">
        <v>12</v>
      </c>
      <c r="C8" s="49">
        <v>12877</v>
      </c>
      <c r="D8" s="49">
        <v>12413</v>
      </c>
      <c r="E8" s="50">
        <v>3.5524170790257052</v>
      </c>
      <c r="F8" s="49">
        <v>-3397</v>
      </c>
      <c r="G8" s="50">
        <v>-4.0623470038508174</v>
      </c>
      <c r="H8" s="49">
        <v>770</v>
      </c>
      <c r="I8" s="50">
        <v>0.17542993277983499</v>
      </c>
      <c r="J8" s="49">
        <v>4695</v>
      </c>
      <c r="K8" s="50">
        <v>1.4026741866041244</v>
      </c>
      <c r="L8" s="49">
        <v>-1604</v>
      </c>
      <c r="M8" s="50">
        <v>-1.0681741945588392</v>
      </c>
    </row>
    <row r="9" spans="1:14" s="15" customFormat="1" x14ac:dyDescent="0.25">
      <c r="A9" s="285" t="s">
        <v>70</v>
      </c>
      <c r="B9" s="135">
        <v>2011</v>
      </c>
      <c r="C9" s="49">
        <v>2134449</v>
      </c>
      <c r="D9" s="49">
        <v>734910</v>
      </c>
      <c r="E9" s="50">
        <v>34.430899965283778</v>
      </c>
      <c r="F9" s="49">
        <v>976468</v>
      </c>
      <c r="G9" s="50">
        <v>45.748012718973371</v>
      </c>
      <c r="H9" s="49">
        <v>55081</v>
      </c>
      <c r="I9" s="50">
        <v>2.5805723163214487</v>
      </c>
      <c r="J9" s="49">
        <v>201201</v>
      </c>
      <c r="K9" s="50">
        <v>9.4263671795390742</v>
      </c>
      <c r="L9" s="49">
        <v>166789</v>
      </c>
      <c r="M9" s="50">
        <v>7.8141478198823204</v>
      </c>
    </row>
    <row r="10" spans="1:14" s="15" customFormat="1" x14ac:dyDescent="0.25">
      <c r="A10" s="285"/>
      <c r="B10" s="135">
        <v>2001</v>
      </c>
      <c r="C10" s="49">
        <v>2018121</v>
      </c>
      <c r="D10" s="49">
        <v>584684</v>
      </c>
      <c r="E10" s="50">
        <v>28.97170189498053</v>
      </c>
      <c r="F10" s="49">
        <v>1025137</v>
      </c>
      <c r="G10" s="50">
        <v>50.796607339203149</v>
      </c>
      <c r="H10" s="49">
        <v>48958</v>
      </c>
      <c r="I10" s="50">
        <v>2.4259199522724355</v>
      </c>
      <c r="J10" s="49">
        <v>171450</v>
      </c>
      <c r="K10" s="50">
        <v>8.4955262841028869</v>
      </c>
      <c r="L10" s="49">
        <v>187892</v>
      </c>
      <c r="M10" s="50">
        <v>9.3102445294410003</v>
      </c>
    </row>
    <row r="11" spans="1:14" s="15" customFormat="1" x14ac:dyDescent="0.25">
      <c r="A11" s="285"/>
      <c r="B11" s="135" t="s">
        <v>12</v>
      </c>
      <c r="C11" s="49">
        <v>116328</v>
      </c>
      <c r="D11" s="49">
        <v>150226</v>
      </c>
      <c r="E11" s="50">
        <v>5.4591980703032483</v>
      </c>
      <c r="F11" s="49">
        <v>-48669</v>
      </c>
      <c r="G11" s="50">
        <v>-5.0485946202297782</v>
      </c>
      <c r="H11" s="49">
        <v>6123</v>
      </c>
      <c r="I11" s="50">
        <v>0.15465236404901317</v>
      </c>
      <c r="J11" s="49">
        <v>29751</v>
      </c>
      <c r="K11" s="50">
        <v>0.93084089543618731</v>
      </c>
      <c r="L11" s="49">
        <v>-21103</v>
      </c>
      <c r="M11" s="50">
        <v>-1.4960967095586799</v>
      </c>
    </row>
    <row r="12" spans="1:14" s="15" customFormat="1" x14ac:dyDescent="0.25">
      <c r="A12" s="285" t="s">
        <v>69</v>
      </c>
      <c r="B12" s="135">
        <v>2011</v>
      </c>
      <c r="C12" s="49">
        <v>42989620</v>
      </c>
      <c r="D12" s="49">
        <v>14889928</v>
      </c>
      <c r="E12" s="50">
        <v>34.636100528453149</v>
      </c>
      <c r="F12" s="49">
        <v>20129657</v>
      </c>
      <c r="G12" s="50">
        <v>46.824459020572874</v>
      </c>
      <c r="H12" s="49">
        <v>1141196</v>
      </c>
      <c r="I12" s="50">
        <v>2.6545849905163155</v>
      </c>
      <c r="J12" s="49">
        <v>3857137</v>
      </c>
      <c r="K12" s="50">
        <v>8.9722519063904258</v>
      </c>
      <c r="L12" s="49">
        <v>2971702</v>
      </c>
      <c r="M12" s="50">
        <v>6.9126035540672373</v>
      </c>
    </row>
    <row r="13" spans="1:14" s="15" customFormat="1" x14ac:dyDescent="0.25">
      <c r="A13" s="285"/>
      <c r="B13" s="135">
        <v>2001</v>
      </c>
      <c r="C13" s="49">
        <v>39237250</v>
      </c>
      <c r="D13" s="49">
        <v>11861807</v>
      </c>
      <c r="E13" s="50">
        <v>30.230984587350029</v>
      </c>
      <c r="F13" s="49">
        <v>19954494</v>
      </c>
      <c r="G13" s="50">
        <v>50.855995259606622</v>
      </c>
      <c r="H13" s="49">
        <v>941880</v>
      </c>
      <c r="I13" s="50">
        <v>2.4004740393376194</v>
      </c>
      <c r="J13" s="49">
        <v>3219960</v>
      </c>
      <c r="K13" s="50">
        <v>8.2063855137656176</v>
      </c>
      <c r="L13" s="49">
        <v>3259109</v>
      </c>
      <c r="M13" s="50">
        <v>8.3061605999401085</v>
      </c>
    </row>
    <row r="14" spans="1:14" s="15" customFormat="1" x14ac:dyDescent="0.25">
      <c r="A14" s="285"/>
      <c r="B14" s="135" t="s">
        <v>12</v>
      </c>
      <c r="C14" s="49">
        <v>3752370</v>
      </c>
      <c r="D14" s="49">
        <v>3028121</v>
      </c>
      <c r="E14" s="50">
        <v>4.4051159411031193</v>
      </c>
      <c r="F14" s="49">
        <v>175163</v>
      </c>
      <c r="G14" s="50">
        <v>-4.0315362390337484</v>
      </c>
      <c r="H14" s="49">
        <v>199316</v>
      </c>
      <c r="I14" s="50">
        <v>0.25411095117869609</v>
      </c>
      <c r="J14" s="49">
        <v>637177</v>
      </c>
      <c r="K14" s="50">
        <v>0.76586639262480816</v>
      </c>
      <c r="L14" s="49">
        <v>-287407</v>
      </c>
      <c r="M14" s="50">
        <v>-1.3935570458728712</v>
      </c>
    </row>
    <row r="15" spans="1:14" s="15" customFormat="1" x14ac:dyDescent="0.25"/>
    <row r="16" spans="1:14" s="15" customFormat="1" x14ac:dyDescent="0.25"/>
    <row r="17" spans="1:6" s="15" customFormat="1" x14ac:dyDescent="0.25">
      <c r="A17" s="147" t="s">
        <v>231</v>
      </c>
      <c r="B17" s="10"/>
      <c r="C17" s="6"/>
      <c r="D17" s="6"/>
      <c r="E17" s="6"/>
      <c r="F17" s="6"/>
    </row>
    <row r="18" spans="1:6" s="15" customFormat="1" x14ac:dyDescent="0.25">
      <c r="A18" s="5"/>
      <c r="B18" s="10"/>
      <c r="C18" s="6"/>
      <c r="D18" s="6"/>
      <c r="E18" s="6"/>
      <c r="F18" s="6"/>
    </row>
  </sheetData>
  <mergeCells count="9">
    <mergeCell ref="J4:K4"/>
    <mergeCell ref="L4:M4"/>
    <mergeCell ref="A6:A8"/>
    <mergeCell ref="A9:A11"/>
    <mergeCell ref="A12:A14"/>
    <mergeCell ref="A4:B5"/>
    <mergeCell ref="D4:E4"/>
    <mergeCell ref="F4:G4"/>
    <mergeCell ref="H4:I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V70"/>
  <sheetViews>
    <sheetView workbookViewId="0">
      <selection activeCell="D21" sqref="D21:D22"/>
    </sheetView>
  </sheetViews>
  <sheetFormatPr defaultRowHeight="15" x14ac:dyDescent="0.25"/>
  <cols>
    <col min="1" max="1" width="26.28515625" customWidth="1"/>
    <col min="2" max="2" width="9.28515625" bestFit="1" customWidth="1"/>
    <col min="3" max="3" width="12.140625" customWidth="1"/>
    <col min="4" max="4" width="9.85546875" bestFit="1" customWidth="1"/>
    <col min="5" max="5" width="9.140625" customWidth="1"/>
    <col min="6" max="7" width="9.28515625" bestFit="1" customWidth="1"/>
    <col min="8" max="8" width="9.85546875" bestFit="1" customWidth="1"/>
    <col min="9" max="17" width="9.28515625" bestFit="1" customWidth="1"/>
    <col min="19" max="19" width="10.140625" bestFit="1" customWidth="1"/>
    <col min="21" max="21" width="10.140625" bestFit="1" customWidth="1"/>
    <col min="22" max="22" width="15.7109375" bestFit="1" customWidth="1"/>
  </cols>
  <sheetData>
    <row r="1" spans="1:22" ht="18.75" x14ac:dyDescent="0.3">
      <c r="A1" s="148" t="s">
        <v>233</v>
      </c>
    </row>
    <row r="3" spans="1:22" ht="15.75" x14ac:dyDescent="0.25">
      <c r="A3" s="140" t="s">
        <v>60</v>
      </c>
    </row>
    <row r="4" spans="1:22" ht="80.25" customHeight="1" x14ac:dyDescent="0.25">
      <c r="A4" s="293"/>
      <c r="B4" s="294"/>
      <c r="C4" s="207" t="s">
        <v>61</v>
      </c>
      <c r="D4" s="291" t="s">
        <v>62</v>
      </c>
      <c r="E4" s="292"/>
      <c r="F4" s="291" t="s">
        <v>63</v>
      </c>
      <c r="G4" s="292"/>
      <c r="H4" s="291" t="s">
        <v>64</v>
      </c>
      <c r="I4" s="292"/>
      <c r="J4" s="291" t="s">
        <v>65</v>
      </c>
      <c r="K4" s="292"/>
      <c r="L4" s="291" t="s">
        <v>66</v>
      </c>
      <c r="M4" s="292"/>
      <c r="N4" s="286" t="s">
        <v>67</v>
      </c>
      <c r="O4" s="286"/>
      <c r="P4" s="286" t="s">
        <v>68</v>
      </c>
      <c r="Q4" s="286"/>
    </row>
    <row r="5" spans="1:22" x14ac:dyDescent="0.25">
      <c r="A5" s="295"/>
      <c r="B5" s="296"/>
      <c r="C5" s="245" t="s">
        <v>9</v>
      </c>
      <c r="D5" s="245" t="s">
        <v>9</v>
      </c>
      <c r="E5" s="245" t="s">
        <v>10</v>
      </c>
      <c r="F5" s="245" t="s">
        <v>9</v>
      </c>
      <c r="G5" s="245" t="s">
        <v>10</v>
      </c>
      <c r="H5" s="245" t="s">
        <v>9</v>
      </c>
      <c r="I5" s="245" t="s">
        <v>10</v>
      </c>
      <c r="J5" s="245" t="s">
        <v>9</v>
      </c>
      <c r="K5" s="245" t="s">
        <v>10</v>
      </c>
      <c r="L5" s="245" t="s">
        <v>9</v>
      </c>
      <c r="M5" s="245" t="s">
        <v>10</v>
      </c>
      <c r="N5" s="175" t="s">
        <v>9</v>
      </c>
      <c r="O5" s="175" t="s">
        <v>10</v>
      </c>
      <c r="P5" s="175" t="s">
        <v>9</v>
      </c>
      <c r="Q5" s="175" t="s">
        <v>10</v>
      </c>
    </row>
    <row r="6" spans="1:22" x14ac:dyDescent="0.25">
      <c r="A6" s="287" t="s">
        <v>51</v>
      </c>
      <c r="B6" s="169">
        <v>2011</v>
      </c>
      <c r="C6" s="117">
        <v>256897</v>
      </c>
      <c r="D6" s="117">
        <v>133155</v>
      </c>
      <c r="E6" s="118">
        <v>51.8</v>
      </c>
      <c r="F6" s="117">
        <v>29437</v>
      </c>
      <c r="G6" s="118">
        <v>11.5</v>
      </c>
      <c r="H6" s="117">
        <v>51272</v>
      </c>
      <c r="I6" s="118">
        <v>20</v>
      </c>
      <c r="J6" s="117">
        <v>2374</v>
      </c>
      <c r="K6" s="118">
        <v>0.9</v>
      </c>
      <c r="L6" s="117">
        <v>5305</v>
      </c>
      <c r="M6" s="247">
        <v>2.1</v>
      </c>
      <c r="N6" s="117">
        <v>16570</v>
      </c>
      <c r="O6" s="118">
        <v>6.5</v>
      </c>
      <c r="P6" s="117">
        <v>18784</v>
      </c>
      <c r="Q6" s="118">
        <v>7.3</v>
      </c>
      <c r="S6" s="56"/>
      <c r="T6" s="17"/>
      <c r="U6" s="56"/>
      <c r="V6" s="17"/>
    </row>
    <row r="7" spans="1:22" x14ac:dyDescent="0.25">
      <c r="A7" s="288"/>
      <c r="B7" s="169">
        <v>2001</v>
      </c>
      <c r="C7" s="117">
        <v>244238</v>
      </c>
      <c r="D7" s="117">
        <v>138226</v>
      </c>
      <c r="E7" s="118">
        <v>56.59</v>
      </c>
      <c r="F7" s="117">
        <v>20577</v>
      </c>
      <c r="G7" s="118">
        <v>8.42</v>
      </c>
      <c r="H7" s="117">
        <v>45597</v>
      </c>
      <c r="I7" s="118">
        <v>18.670000000000002</v>
      </c>
      <c r="J7" s="117">
        <v>1216</v>
      </c>
      <c r="K7" s="118">
        <v>0.5</v>
      </c>
      <c r="L7" s="117">
        <v>4694</v>
      </c>
      <c r="M7" s="118">
        <v>1.92</v>
      </c>
      <c r="N7" s="117">
        <v>13279</v>
      </c>
      <c r="O7" s="118">
        <v>5.44</v>
      </c>
      <c r="P7" s="117">
        <v>20649</v>
      </c>
      <c r="Q7" s="118">
        <v>8.4499999999999993</v>
      </c>
      <c r="S7" s="56"/>
      <c r="T7" s="17"/>
      <c r="U7" s="56"/>
      <c r="V7" s="17"/>
    </row>
    <row r="8" spans="1:22" x14ac:dyDescent="0.25">
      <c r="A8" s="289"/>
      <c r="B8" s="169" t="s">
        <v>12</v>
      </c>
      <c r="C8" s="248">
        <f t="shared" ref="C8:Q8" si="0">SUM(C6-C7)</f>
        <v>12659</v>
      </c>
      <c r="D8" s="248">
        <f t="shared" si="0"/>
        <v>-5071</v>
      </c>
      <c r="E8" s="247">
        <f t="shared" si="0"/>
        <v>-4.7900000000000063</v>
      </c>
      <c r="F8" s="248">
        <f t="shared" si="0"/>
        <v>8860</v>
      </c>
      <c r="G8" s="247">
        <f t="shared" si="0"/>
        <v>3.08</v>
      </c>
      <c r="H8" s="248">
        <f t="shared" si="0"/>
        <v>5675</v>
      </c>
      <c r="I8" s="247">
        <f t="shared" si="0"/>
        <v>1.3299999999999983</v>
      </c>
      <c r="J8" s="248">
        <f t="shared" si="0"/>
        <v>1158</v>
      </c>
      <c r="K8" s="247">
        <f t="shared" si="0"/>
        <v>0.4</v>
      </c>
      <c r="L8" s="248">
        <f t="shared" si="0"/>
        <v>611</v>
      </c>
      <c r="M8" s="247">
        <f t="shared" si="0"/>
        <v>0.18000000000000016</v>
      </c>
      <c r="N8" s="117">
        <f t="shared" si="0"/>
        <v>3291</v>
      </c>
      <c r="O8" s="118">
        <f t="shared" si="0"/>
        <v>1.0599999999999996</v>
      </c>
      <c r="P8" s="117">
        <f t="shared" si="0"/>
        <v>-1865</v>
      </c>
      <c r="Q8" s="118">
        <f t="shared" si="0"/>
        <v>-1.1499999999999995</v>
      </c>
      <c r="S8" s="56"/>
      <c r="T8" s="17"/>
      <c r="U8" s="56"/>
      <c r="V8" s="17"/>
    </row>
    <row r="9" spans="1:22" x14ac:dyDescent="0.25">
      <c r="A9" s="287" t="s">
        <v>70</v>
      </c>
      <c r="B9" s="169">
        <v>2011</v>
      </c>
      <c r="C9" s="117">
        <v>2089083</v>
      </c>
      <c r="D9" s="117">
        <v>945045</v>
      </c>
      <c r="E9" s="118">
        <v>45.2</v>
      </c>
      <c r="F9" s="117">
        <v>249261</v>
      </c>
      <c r="G9" s="118">
        <v>11.9</v>
      </c>
      <c r="H9" s="117">
        <v>535727</v>
      </c>
      <c r="I9" s="118">
        <v>25.6</v>
      </c>
      <c r="J9" s="117">
        <v>20035</v>
      </c>
      <c r="K9" s="118">
        <v>1</v>
      </c>
      <c r="L9" s="117">
        <v>44682</v>
      </c>
      <c r="M9" s="247">
        <v>2.1</v>
      </c>
      <c r="N9" s="117">
        <v>145737</v>
      </c>
      <c r="O9" s="118">
        <v>7</v>
      </c>
      <c r="P9" s="117">
        <v>148596</v>
      </c>
      <c r="Q9" s="118">
        <v>7.1</v>
      </c>
      <c r="S9" s="56"/>
      <c r="T9" s="17"/>
      <c r="U9" s="56"/>
      <c r="V9" s="17"/>
    </row>
    <row r="10" spans="1:22" x14ac:dyDescent="0.25">
      <c r="A10" s="288"/>
      <c r="B10" s="169">
        <v>2001</v>
      </c>
      <c r="C10" s="117">
        <v>1976268</v>
      </c>
      <c r="D10" s="117">
        <v>1003595</v>
      </c>
      <c r="E10" s="118">
        <v>50.78</v>
      </c>
      <c r="F10" s="117">
        <v>180780</v>
      </c>
      <c r="G10" s="118">
        <v>9.15</v>
      </c>
      <c r="H10" s="117">
        <v>446460</v>
      </c>
      <c r="I10" s="118">
        <v>22.59</v>
      </c>
      <c r="J10" s="117">
        <v>12946</v>
      </c>
      <c r="K10" s="118">
        <v>0.66</v>
      </c>
      <c r="L10" s="117">
        <v>39811</v>
      </c>
      <c r="M10" s="118">
        <v>2.1</v>
      </c>
      <c r="N10" s="117">
        <v>123364</v>
      </c>
      <c r="O10" s="118">
        <v>6.24</v>
      </c>
      <c r="P10" s="117">
        <v>169312</v>
      </c>
      <c r="Q10" s="118">
        <v>8.57</v>
      </c>
      <c r="S10" s="56"/>
      <c r="T10" s="17"/>
      <c r="U10" s="56"/>
      <c r="V10" s="17"/>
    </row>
    <row r="11" spans="1:22" x14ac:dyDescent="0.25">
      <c r="A11" s="289"/>
      <c r="B11" s="169" t="s">
        <v>12</v>
      </c>
      <c r="C11" s="248">
        <f>SUM(C9-C10)</f>
        <v>112815</v>
      </c>
      <c r="D11" s="248">
        <f>SUM(D9-D10)</f>
        <v>-58550</v>
      </c>
      <c r="E11" s="247">
        <f>SUM(E9-E10)</f>
        <v>-5.5799999999999983</v>
      </c>
      <c r="F11" s="248">
        <f>SUM(F9-F10)</f>
        <v>68481</v>
      </c>
      <c r="G11" s="247">
        <f t="shared" ref="G11:Q11" si="1">SUM(G9-G10)</f>
        <v>2.75</v>
      </c>
      <c r="H11" s="248">
        <f t="shared" si="1"/>
        <v>89267</v>
      </c>
      <c r="I11" s="247">
        <f t="shared" si="1"/>
        <v>3.0100000000000016</v>
      </c>
      <c r="J11" s="248">
        <f t="shared" si="1"/>
        <v>7089</v>
      </c>
      <c r="K11" s="247">
        <f t="shared" si="1"/>
        <v>0.33999999999999997</v>
      </c>
      <c r="L11" s="248">
        <f t="shared" si="1"/>
        <v>4871</v>
      </c>
      <c r="M11" s="247">
        <f t="shared" si="1"/>
        <v>0</v>
      </c>
      <c r="N11" s="117">
        <f t="shared" si="1"/>
        <v>22373</v>
      </c>
      <c r="O11" s="118">
        <f t="shared" si="1"/>
        <v>0.75999999999999979</v>
      </c>
      <c r="P11" s="117">
        <f t="shared" si="1"/>
        <v>-20716</v>
      </c>
      <c r="Q11" s="118">
        <f t="shared" si="1"/>
        <v>-1.4700000000000006</v>
      </c>
      <c r="S11" s="56"/>
      <c r="T11" s="17"/>
      <c r="U11" s="56"/>
      <c r="V11" s="17"/>
    </row>
    <row r="12" spans="1:22" x14ac:dyDescent="0.25">
      <c r="A12" s="287" t="s">
        <v>69</v>
      </c>
      <c r="B12" s="169">
        <v>2011</v>
      </c>
      <c r="C12" s="117">
        <v>42077356</v>
      </c>
      <c r="D12" s="117">
        <v>19296455</v>
      </c>
      <c r="E12" s="118">
        <v>45.9</v>
      </c>
      <c r="F12" s="117">
        <v>5024849</v>
      </c>
      <c r="G12" s="118">
        <v>11.9</v>
      </c>
      <c r="H12" s="117">
        <v>10862019</v>
      </c>
      <c r="I12" s="118">
        <v>25.8</v>
      </c>
      <c r="J12" s="117">
        <v>613991</v>
      </c>
      <c r="K12" s="118">
        <v>1.5</v>
      </c>
      <c r="L12" s="117">
        <v>898194</v>
      </c>
      <c r="M12" s="247">
        <v>2.1</v>
      </c>
      <c r="N12" s="117">
        <v>2745873</v>
      </c>
      <c r="O12" s="118">
        <v>6.5</v>
      </c>
      <c r="P12" s="117">
        <v>2635975</v>
      </c>
      <c r="Q12" s="118">
        <v>6.3</v>
      </c>
      <c r="S12" s="56"/>
      <c r="T12" s="17"/>
      <c r="U12" s="56"/>
      <c r="V12" s="17"/>
    </row>
    <row r="13" spans="1:22" x14ac:dyDescent="0.25">
      <c r="A13" s="288"/>
      <c r="B13" s="169">
        <v>2001</v>
      </c>
      <c r="C13" s="117">
        <v>38393304</v>
      </c>
      <c r="D13" s="117">
        <v>19455195</v>
      </c>
      <c r="E13" s="118">
        <v>50.67</v>
      </c>
      <c r="F13" s="117">
        <v>3801689</v>
      </c>
      <c r="G13" s="118">
        <v>9.9</v>
      </c>
      <c r="H13" s="117">
        <v>8863762</v>
      </c>
      <c r="I13" s="118">
        <v>23.09</v>
      </c>
      <c r="J13" s="117">
        <v>359329</v>
      </c>
      <c r="K13" s="118">
        <v>0.94</v>
      </c>
      <c r="L13" s="117">
        <v>740119</v>
      </c>
      <c r="M13" s="118">
        <v>1.93</v>
      </c>
      <c r="N13" s="117">
        <v>2246986</v>
      </c>
      <c r="O13" s="118">
        <v>5.85</v>
      </c>
      <c r="P13" s="117">
        <v>2926224</v>
      </c>
      <c r="Q13" s="118">
        <v>7.62</v>
      </c>
      <c r="S13" s="56"/>
      <c r="T13" s="17"/>
      <c r="U13" s="56"/>
      <c r="V13" s="17"/>
    </row>
    <row r="14" spans="1:22" x14ac:dyDescent="0.25">
      <c r="A14" s="289"/>
      <c r="B14" s="169" t="s">
        <v>12</v>
      </c>
      <c r="C14" s="248">
        <f>SUM(C12-C13)</f>
        <v>3684052</v>
      </c>
      <c r="D14" s="248">
        <f>SUM(D12-D13)</f>
        <v>-158740</v>
      </c>
      <c r="E14" s="247">
        <f>SUM(E12-E13)</f>
        <v>-4.7700000000000031</v>
      </c>
      <c r="F14" s="248">
        <f>SUM(F12-F13)</f>
        <v>1223160</v>
      </c>
      <c r="G14" s="247">
        <f>SUM(G12-G13)</f>
        <v>2</v>
      </c>
      <c r="H14" s="248">
        <f t="shared" ref="H14:Q14" si="2">SUM(H12-H13)</f>
        <v>1998257</v>
      </c>
      <c r="I14" s="247">
        <f t="shared" si="2"/>
        <v>2.7100000000000009</v>
      </c>
      <c r="J14" s="248">
        <f t="shared" si="2"/>
        <v>254662</v>
      </c>
      <c r="K14" s="247">
        <f t="shared" si="2"/>
        <v>0.56000000000000005</v>
      </c>
      <c r="L14" s="248">
        <f t="shared" si="2"/>
        <v>158075</v>
      </c>
      <c r="M14" s="247">
        <f t="shared" si="2"/>
        <v>0.17000000000000015</v>
      </c>
      <c r="N14" s="117">
        <f t="shared" si="2"/>
        <v>498887</v>
      </c>
      <c r="O14" s="118">
        <f t="shared" si="2"/>
        <v>0.65000000000000036</v>
      </c>
      <c r="P14" s="117">
        <f t="shared" si="2"/>
        <v>-290249</v>
      </c>
      <c r="Q14" s="118">
        <f t="shared" si="2"/>
        <v>-1.3200000000000003</v>
      </c>
      <c r="S14" s="56"/>
      <c r="T14" s="17"/>
      <c r="U14" s="56"/>
      <c r="V14" s="17"/>
    </row>
    <row r="15" spans="1:22" x14ac:dyDescent="0.25">
      <c r="A15" s="58"/>
      <c r="B15" s="58"/>
      <c r="C15" s="58"/>
      <c r="D15" s="58"/>
      <c r="E15" s="58"/>
      <c r="F15" s="58"/>
      <c r="G15" s="58"/>
      <c r="H15" s="59"/>
      <c r="I15" s="59"/>
      <c r="J15" s="58"/>
      <c r="K15" s="58"/>
      <c r="L15" s="58"/>
      <c r="M15" s="58"/>
      <c r="S15" s="56"/>
    </row>
    <row r="16" spans="1:22" x14ac:dyDescent="0.25">
      <c r="A16" s="149" t="s">
        <v>232</v>
      </c>
      <c r="B16" s="60"/>
      <c r="C16" s="60"/>
      <c r="D16" s="60"/>
      <c r="E16" s="60"/>
      <c r="F16" s="60"/>
      <c r="G16" s="60"/>
      <c r="H16" s="60"/>
      <c r="I16" s="60"/>
      <c r="J16" s="60"/>
      <c r="K16" s="60"/>
      <c r="L16" s="60"/>
      <c r="M16" s="60"/>
    </row>
    <row r="17" spans="1:13" x14ac:dyDescent="0.25">
      <c r="A17" s="60"/>
      <c r="B17" s="60"/>
      <c r="C17" s="60"/>
      <c r="D17" s="60"/>
      <c r="E17" s="60"/>
      <c r="F17" s="60"/>
      <c r="G17" s="60"/>
      <c r="H17" s="60"/>
      <c r="I17" s="60"/>
      <c r="J17" s="60"/>
      <c r="K17" s="60"/>
      <c r="L17" s="60"/>
      <c r="M17" s="60"/>
    </row>
    <row r="18" spans="1:13" ht="15" customHeight="1" x14ac:dyDescent="0.25">
      <c r="C18" s="61"/>
      <c r="D18" s="61"/>
      <c r="E18" s="61"/>
      <c r="F18" s="61"/>
      <c r="G18" s="61"/>
      <c r="H18" s="61"/>
      <c r="I18" s="61"/>
    </row>
    <row r="19" spans="1:13" x14ac:dyDescent="0.25">
      <c r="C19" s="62"/>
      <c r="D19" s="62"/>
      <c r="E19" s="62"/>
      <c r="F19" s="62"/>
      <c r="G19" s="63"/>
      <c r="H19" s="62"/>
      <c r="I19" s="62"/>
    </row>
    <row r="20" spans="1:13" x14ac:dyDescent="0.25">
      <c r="C20" s="62"/>
      <c r="D20" s="62"/>
      <c r="E20" s="62"/>
      <c r="F20" s="62"/>
      <c r="G20" s="62"/>
      <c r="H20" s="62"/>
      <c r="I20" s="62"/>
    </row>
    <row r="21" spans="1:13" x14ac:dyDescent="0.25">
      <c r="C21" s="63"/>
      <c r="D21" s="63"/>
      <c r="E21" s="63"/>
      <c r="F21" s="63"/>
      <c r="G21" s="63"/>
      <c r="H21" s="62"/>
      <c r="I21" s="62"/>
    </row>
    <row r="22" spans="1:13" x14ac:dyDescent="0.25">
      <c r="C22" s="62"/>
      <c r="D22" s="62"/>
      <c r="E22" s="62"/>
      <c r="F22" s="62"/>
      <c r="G22" s="63"/>
      <c r="H22" s="62"/>
      <c r="I22" s="62"/>
    </row>
    <row r="23" spans="1:13" x14ac:dyDescent="0.25">
      <c r="C23" s="62"/>
      <c r="D23" s="62"/>
      <c r="E23" s="62"/>
      <c r="F23" s="62"/>
      <c r="G23" s="62"/>
      <c r="H23" s="62"/>
      <c r="I23" s="62"/>
    </row>
    <row r="24" spans="1:13" x14ac:dyDescent="0.25">
      <c r="C24" s="63"/>
      <c r="D24" s="63"/>
      <c r="E24" s="63"/>
      <c r="F24" s="63"/>
      <c r="G24" s="63"/>
      <c r="H24" s="62"/>
      <c r="I24" s="62"/>
    </row>
    <row r="25" spans="1:13" x14ac:dyDescent="0.25">
      <c r="C25" s="62"/>
      <c r="D25" s="62"/>
      <c r="E25" s="62"/>
      <c r="F25" s="62"/>
      <c r="G25" s="63"/>
      <c r="H25" s="62"/>
      <c r="I25" s="62"/>
    </row>
    <row r="26" spans="1:13" x14ac:dyDescent="0.25">
      <c r="C26" s="62"/>
      <c r="D26" s="62"/>
      <c r="E26" s="62"/>
      <c r="F26" s="62"/>
      <c r="G26" s="62"/>
      <c r="H26" s="62"/>
      <c r="I26" s="62"/>
    </row>
    <row r="27" spans="1:13" x14ac:dyDescent="0.25">
      <c r="C27" s="63"/>
      <c r="D27" s="63"/>
      <c r="E27" s="63"/>
      <c r="F27" s="63"/>
      <c r="G27" s="63"/>
      <c r="H27" s="62"/>
      <c r="I27" s="62"/>
    </row>
    <row r="29" spans="1:13" x14ac:dyDescent="0.25">
      <c r="C29" s="17"/>
      <c r="D29" s="17"/>
      <c r="E29" s="17"/>
      <c r="F29" s="17"/>
      <c r="G29" s="17"/>
      <c r="H29" s="17"/>
      <c r="I29" s="17"/>
    </row>
    <row r="30" spans="1:13" x14ac:dyDescent="0.25">
      <c r="C30" s="17"/>
      <c r="D30" s="17"/>
      <c r="E30" s="17"/>
      <c r="F30" s="17"/>
      <c r="G30" s="17"/>
      <c r="H30" s="17"/>
      <c r="I30" s="17"/>
    </row>
    <row r="31" spans="1:13" x14ac:dyDescent="0.25">
      <c r="C31" s="17"/>
      <c r="D31" s="17"/>
      <c r="E31" s="17"/>
      <c r="F31" s="17"/>
      <c r="G31" s="17"/>
      <c r="H31" s="17"/>
      <c r="I31" s="17"/>
    </row>
    <row r="53" spans="1:11" ht="60.75" customHeight="1" x14ac:dyDescent="0.25"/>
    <row r="54" spans="1:11" x14ac:dyDescent="0.25">
      <c r="A54" s="51"/>
      <c r="B54" s="51"/>
      <c r="C54" s="290" t="s">
        <v>51</v>
      </c>
      <c r="D54" s="290"/>
      <c r="E54" s="290"/>
      <c r="F54" s="290" t="s">
        <v>70</v>
      </c>
      <c r="G54" s="290"/>
      <c r="H54" s="290"/>
      <c r="I54" s="290" t="s">
        <v>69</v>
      </c>
      <c r="J54" s="290"/>
      <c r="K54" s="290"/>
    </row>
    <row r="55" spans="1:11" x14ac:dyDescent="0.25">
      <c r="A55" s="51"/>
      <c r="B55" s="51"/>
      <c r="C55" s="51">
        <v>2011</v>
      </c>
      <c r="D55" s="51">
        <v>2001</v>
      </c>
      <c r="E55" s="51" t="s">
        <v>12</v>
      </c>
      <c r="F55" s="51">
        <v>2011</v>
      </c>
      <c r="G55" s="51">
        <v>2001</v>
      </c>
      <c r="H55" s="51" t="s">
        <v>12</v>
      </c>
      <c r="I55" s="51">
        <v>2011</v>
      </c>
      <c r="J55" s="51">
        <v>2001</v>
      </c>
      <c r="K55" s="51" t="s">
        <v>12</v>
      </c>
    </row>
    <row r="56" spans="1:11" ht="15" customHeight="1" x14ac:dyDescent="0.25">
      <c r="A56" s="52" t="s">
        <v>61</v>
      </c>
      <c r="B56" s="52" t="s">
        <v>9</v>
      </c>
      <c r="C56" s="53">
        <v>256897</v>
      </c>
      <c r="D56" s="53">
        <v>244238</v>
      </c>
      <c r="E56" s="57">
        <f t="shared" ref="E56:E70" si="3">SUM(C56-D56)</f>
        <v>12659</v>
      </c>
      <c r="F56" s="53">
        <v>2089083</v>
      </c>
      <c r="G56" s="53">
        <v>1976268</v>
      </c>
      <c r="H56" s="57">
        <f t="shared" ref="H56:H70" si="4">SUM(F56-G56)</f>
        <v>112815</v>
      </c>
      <c r="I56" s="53">
        <v>42077356</v>
      </c>
      <c r="J56" s="53">
        <v>38393304</v>
      </c>
      <c r="K56" s="57">
        <f t="shared" ref="K56:K70" si="5">SUM(I56-J56)</f>
        <v>3684052</v>
      </c>
    </row>
    <row r="57" spans="1:11" x14ac:dyDescent="0.25">
      <c r="A57" s="298" t="s">
        <v>62</v>
      </c>
      <c r="B57" s="52" t="s">
        <v>9</v>
      </c>
      <c r="C57" s="53">
        <v>133155</v>
      </c>
      <c r="D57" s="53">
        <v>138226</v>
      </c>
      <c r="E57" s="57">
        <f t="shared" si="3"/>
        <v>-5071</v>
      </c>
      <c r="F57" s="53">
        <v>945045</v>
      </c>
      <c r="G57" s="53">
        <v>1003595</v>
      </c>
      <c r="H57" s="57">
        <f t="shared" si="4"/>
        <v>-58550</v>
      </c>
      <c r="I57" s="53">
        <v>19296455</v>
      </c>
      <c r="J57" s="53">
        <v>19455195</v>
      </c>
      <c r="K57" s="57">
        <f t="shared" si="5"/>
        <v>-158740</v>
      </c>
    </row>
    <row r="58" spans="1:11" ht="27" customHeight="1" x14ac:dyDescent="0.25">
      <c r="A58" s="299"/>
      <c r="B58" s="52" t="s">
        <v>10</v>
      </c>
      <c r="C58" s="54">
        <v>51.8</v>
      </c>
      <c r="D58" s="54">
        <v>56.59</v>
      </c>
      <c r="E58" s="55">
        <f t="shared" si="3"/>
        <v>-4.7900000000000063</v>
      </c>
      <c r="F58" s="54">
        <v>45.2</v>
      </c>
      <c r="G58" s="54">
        <v>50.78</v>
      </c>
      <c r="H58" s="55">
        <f t="shared" si="4"/>
        <v>-5.5799999999999983</v>
      </c>
      <c r="I58" s="54">
        <v>45.9</v>
      </c>
      <c r="J58" s="54">
        <v>50.67</v>
      </c>
      <c r="K58" s="55">
        <f t="shared" si="5"/>
        <v>-4.7700000000000031</v>
      </c>
    </row>
    <row r="59" spans="1:11" x14ac:dyDescent="0.25">
      <c r="A59" s="298" t="s">
        <v>63</v>
      </c>
      <c r="B59" s="52" t="s">
        <v>9</v>
      </c>
      <c r="C59" s="53">
        <v>29437</v>
      </c>
      <c r="D59" s="53">
        <v>20577</v>
      </c>
      <c r="E59" s="57">
        <f t="shared" si="3"/>
        <v>8860</v>
      </c>
      <c r="F59" s="53">
        <v>249261</v>
      </c>
      <c r="G59" s="53">
        <v>180780</v>
      </c>
      <c r="H59" s="57">
        <f t="shared" si="4"/>
        <v>68481</v>
      </c>
      <c r="I59" s="53">
        <v>5024849</v>
      </c>
      <c r="J59" s="53">
        <v>3801689</v>
      </c>
      <c r="K59" s="57">
        <f t="shared" si="5"/>
        <v>1223160</v>
      </c>
    </row>
    <row r="60" spans="1:11" ht="27" customHeight="1" x14ac:dyDescent="0.25">
      <c r="A60" s="299"/>
      <c r="B60" s="52" t="s">
        <v>10</v>
      </c>
      <c r="C60" s="54">
        <v>11.5</v>
      </c>
      <c r="D60" s="54">
        <v>8.42</v>
      </c>
      <c r="E60" s="55">
        <f t="shared" si="3"/>
        <v>3.08</v>
      </c>
      <c r="F60" s="54">
        <v>11.9</v>
      </c>
      <c r="G60" s="54">
        <v>9.15</v>
      </c>
      <c r="H60" s="55">
        <f t="shared" si="4"/>
        <v>2.75</v>
      </c>
      <c r="I60" s="54">
        <v>11.9</v>
      </c>
      <c r="J60" s="54">
        <v>9.9</v>
      </c>
      <c r="K60" s="55">
        <f t="shared" si="5"/>
        <v>2</v>
      </c>
    </row>
    <row r="61" spans="1:11" x14ac:dyDescent="0.25">
      <c r="A61" s="298" t="s">
        <v>64</v>
      </c>
      <c r="B61" s="52" t="s">
        <v>9</v>
      </c>
      <c r="C61" s="53">
        <v>51272</v>
      </c>
      <c r="D61" s="53">
        <v>45597</v>
      </c>
      <c r="E61" s="57">
        <f t="shared" si="3"/>
        <v>5675</v>
      </c>
      <c r="F61" s="53">
        <v>535727</v>
      </c>
      <c r="G61" s="53">
        <v>446460</v>
      </c>
      <c r="H61" s="57">
        <f t="shared" si="4"/>
        <v>89267</v>
      </c>
      <c r="I61" s="53">
        <v>10862019</v>
      </c>
      <c r="J61" s="53">
        <v>8863762</v>
      </c>
      <c r="K61" s="57">
        <f t="shared" si="5"/>
        <v>1998257</v>
      </c>
    </row>
    <row r="62" spans="1:11" ht="33.75" customHeight="1" x14ac:dyDescent="0.25">
      <c r="A62" s="299"/>
      <c r="B62" s="52" t="s">
        <v>10</v>
      </c>
      <c r="C62" s="54">
        <v>20</v>
      </c>
      <c r="D62" s="54">
        <v>18.670000000000002</v>
      </c>
      <c r="E62" s="55">
        <f t="shared" si="3"/>
        <v>1.3299999999999983</v>
      </c>
      <c r="F62" s="54">
        <v>25.6</v>
      </c>
      <c r="G62" s="54">
        <v>22.59</v>
      </c>
      <c r="H62" s="55">
        <f t="shared" si="4"/>
        <v>3.0100000000000016</v>
      </c>
      <c r="I62" s="54">
        <v>25.8</v>
      </c>
      <c r="J62" s="54">
        <v>23.09</v>
      </c>
      <c r="K62" s="55">
        <f t="shared" si="5"/>
        <v>2.7100000000000009</v>
      </c>
    </row>
    <row r="63" spans="1:11" x14ac:dyDescent="0.25">
      <c r="A63" s="298" t="s">
        <v>65</v>
      </c>
      <c r="B63" s="52" t="s">
        <v>9</v>
      </c>
      <c r="C63" s="53">
        <v>2374</v>
      </c>
      <c r="D63" s="53">
        <v>1216</v>
      </c>
      <c r="E63" s="57">
        <f t="shared" si="3"/>
        <v>1158</v>
      </c>
      <c r="F63" s="53">
        <v>20035</v>
      </c>
      <c r="G63" s="53">
        <v>12946</v>
      </c>
      <c r="H63" s="57">
        <f t="shared" si="4"/>
        <v>7089</v>
      </c>
      <c r="I63" s="53">
        <v>613991</v>
      </c>
      <c r="J63" s="53">
        <v>359329</v>
      </c>
      <c r="K63" s="57">
        <f t="shared" si="5"/>
        <v>254662</v>
      </c>
    </row>
    <row r="64" spans="1:11" ht="35.25" customHeight="1" x14ac:dyDescent="0.25">
      <c r="A64" s="299"/>
      <c r="B64" s="52" t="s">
        <v>10</v>
      </c>
      <c r="C64" s="54">
        <v>0.9</v>
      </c>
      <c r="D64" s="54">
        <v>0.5</v>
      </c>
      <c r="E64" s="55">
        <f t="shared" si="3"/>
        <v>0.4</v>
      </c>
      <c r="F64" s="54">
        <v>1</v>
      </c>
      <c r="G64" s="54">
        <v>0.66</v>
      </c>
      <c r="H64" s="55">
        <f t="shared" si="4"/>
        <v>0.33999999999999997</v>
      </c>
      <c r="I64" s="54">
        <v>1.5</v>
      </c>
      <c r="J64" s="54">
        <v>0.94</v>
      </c>
      <c r="K64" s="55">
        <f t="shared" si="5"/>
        <v>0.56000000000000005</v>
      </c>
    </row>
    <row r="65" spans="1:11" x14ac:dyDescent="0.25">
      <c r="A65" s="298" t="s">
        <v>66</v>
      </c>
      <c r="B65" s="52" t="s">
        <v>9</v>
      </c>
      <c r="C65" s="53">
        <v>5305</v>
      </c>
      <c r="D65" s="53">
        <v>4694</v>
      </c>
      <c r="E65" s="57">
        <f t="shared" si="3"/>
        <v>611</v>
      </c>
      <c r="F65" s="53">
        <v>44682</v>
      </c>
      <c r="G65" s="53">
        <v>39811</v>
      </c>
      <c r="H65" s="57">
        <f t="shared" si="4"/>
        <v>4871</v>
      </c>
      <c r="I65" s="53">
        <v>898194</v>
      </c>
      <c r="J65" s="53">
        <v>740119</v>
      </c>
      <c r="K65" s="57">
        <f t="shared" si="5"/>
        <v>158075</v>
      </c>
    </row>
    <row r="66" spans="1:11" ht="39.75" customHeight="1" x14ac:dyDescent="0.25">
      <c r="A66" s="299"/>
      <c r="B66" s="52" t="s">
        <v>10</v>
      </c>
      <c r="C66" s="55">
        <v>2.1</v>
      </c>
      <c r="D66" s="54">
        <v>1.92</v>
      </c>
      <c r="E66" s="55">
        <f t="shared" si="3"/>
        <v>0.18000000000000016</v>
      </c>
      <c r="F66" s="55">
        <v>2.1</v>
      </c>
      <c r="G66" s="54">
        <v>2.1</v>
      </c>
      <c r="H66" s="55">
        <f t="shared" si="4"/>
        <v>0</v>
      </c>
      <c r="I66" s="55">
        <v>2.1</v>
      </c>
      <c r="J66" s="54">
        <v>1.93</v>
      </c>
      <c r="K66" s="55">
        <f t="shared" si="5"/>
        <v>0.17000000000000015</v>
      </c>
    </row>
    <row r="67" spans="1:11" x14ac:dyDescent="0.25">
      <c r="A67" s="297" t="s">
        <v>67</v>
      </c>
      <c r="B67" s="51" t="s">
        <v>9</v>
      </c>
      <c r="C67" s="53">
        <v>16570</v>
      </c>
      <c r="D67" s="53">
        <v>13279</v>
      </c>
      <c r="E67" s="53">
        <f t="shared" si="3"/>
        <v>3291</v>
      </c>
      <c r="F67" s="53">
        <v>145737</v>
      </c>
      <c r="G67" s="53">
        <v>123364</v>
      </c>
      <c r="H67" s="53">
        <f t="shared" si="4"/>
        <v>22373</v>
      </c>
      <c r="I67" s="53">
        <v>2745873</v>
      </c>
      <c r="J67" s="53">
        <v>2246986</v>
      </c>
      <c r="K67" s="53">
        <f t="shared" si="5"/>
        <v>498887</v>
      </c>
    </row>
    <row r="68" spans="1:11" ht="34.5" customHeight="1" x14ac:dyDescent="0.25">
      <c r="A68" s="297"/>
      <c r="B68" s="51" t="s">
        <v>10</v>
      </c>
      <c r="C68" s="54">
        <v>6.5</v>
      </c>
      <c r="D68" s="54">
        <v>5.44</v>
      </c>
      <c r="E68" s="54">
        <f t="shared" si="3"/>
        <v>1.0599999999999996</v>
      </c>
      <c r="F68" s="54">
        <v>7</v>
      </c>
      <c r="G68" s="54">
        <v>6.24</v>
      </c>
      <c r="H68" s="54">
        <f t="shared" si="4"/>
        <v>0.75999999999999979</v>
      </c>
      <c r="I68" s="54">
        <v>6.5</v>
      </c>
      <c r="J68" s="54">
        <v>5.85</v>
      </c>
      <c r="K68" s="54">
        <f t="shared" si="5"/>
        <v>0.65000000000000036</v>
      </c>
    </row>
    <row r="69" spans="1:11" x14ac:dyDescent="0.25">
      <c r="A69" s="297" t="s">
        <v>68</v>
      </c>
      <c r="B69" s="51" t="s">
        <v>9</v>
      </c>
      <c r="C69" s="53">
        <v>18784</v>
      </c>
      <c r="D69" s="53">
        <v>20649</v>
      </c>
      <c r="E69" s="53">
        <f t="shared" si="3"/>
        <v>-1865</v>
      </c>
      <c r="F69" s="53">
        <v>148596</v>
      </c>
      <c r="G69" s="53">
        <v>169312</v>
      </c>
      <c r="H69" s="53">
        <f t="shared" si="4"/>
        <v>-20716</v>
      </c>
      <c r="I69" s="53">
        <v>2635975</v>
      </c>
      <c r="J69" s="53">
        <v>2926224</v>
      </c>
      <c r="K69" s="53">
        <f t="shared" si="5"/>
        <v>-290249</v>
      </c>
    </row>
    <row r="70" spans="1:11" ht="34.5" customHeight="1" x14ac:dyDescent="0.25">
      <c r="A70" s="297"/>
      <c r="B70" s="51" t="s">
        <v>10</v>
      </c>
      <c r="C70" s="54">
        <v>7.3</v>
      </c>
      <c r="D70" s="54">
        <v>8.4499999999999993</v>
      </c>
      <c r="E70" s="54">
        <f t="shared" si="3"/>
        <v>-1.1499999999999995</v>
      </c>
      <c r="F70" s="54">
        <v>7.1</v>
      </c>
      <c r="G70" s="54">
        <v>8.57</v>
      </c>
      <c r="H70" s="54">
        <f t="shared" si="4"/>
        <v>-1.4700000000000006</v>
      </c>
      <c r="I70" s="54">
        <v>6.3</v>
      </c>
      <c r="J70" s="54">
        <v>7.62</v>
      </c>
      <c r="K70" s="54">
        <f t="shared" si="5"/>
        <v>-1.3200000000000003</v>
      </c>
    </row>
  </sheetData>
  <mergeCells count="21">
    <mergeCell ref="A69:A70"/>
    <mergeCell ref="A57:A58"/>
    <mergeCell ref="A59:A60"/>
    <mergeCell ref="A61:A62"/>
    <mergeCell ref="A63:A64"/>
    <mergeCell ref="A65:A66"/>
    <mergeCell ref="A67:A68"/>
    <mergeCell ref="P4:Q4"/>
    <mergeCell ref="A12:A14"/>
    <mergeCell ref="A9:A11"/>
    <mergeCell ref="A6:A8"/>
    <mergeCell ref="C54:E54"/>
    <mergeCell ref="F54:H54"/>
    <mergeCell ref="I54:K54"/>
    <mergeCell ref="D4:E4"/>
    <mergeCell ref="F4:G4"/>
    <mergeCell ref="H4:I4"/>
    <mergeCell ref="J4:K4"/>
    <mergeCell ref="L4:M4"/>
    <mergeCell ref="N4:O4"/>
    <mergeCell ref="A4:B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I26"/>
  <sheetViews>
    <sheetView workbookViewId="0">
      <selection activeCell="F24" sqref="F24:G24"/>
    </sheetView>
  </sheetViews>
  <sheetFormatPr defaultRowHeight="15" x14ac:dyDescent="0.25"/>
  <cols>
    <col min="1" max="1" width="18.42578125" customWidth="1"/>
    <col min="2" max="2" width="9.140625" customWidth="1"/>
    <col min="4" max="6" width="8.5703125" customWidth="1"/>
    <col min="7" max="7" width="7.85546875" customWidth="1"/>
    <col min="8" max="8" width="8" customWidth="1"/>
    <col min="9" max="9" width="8.42578125" customWidth="1"/>
    <col min="10" max="10" width="9.28515625" customWidth="1"/>
    <col min="11" max="11" width="8.140625" customWidth="1"/>
    <col min="12" max="12" width="7.5703125" customWidth="1"/>
    <col min="13" max="16" width="8" customWidth="1"/>
    <col min="17" max="17" width="8.42578125" customWidth="1"/>
    <col min="18" max="18" width="7.5703125" customWidth="1"/>
    <col min="19" max="19" width="7.85546875" customWidth="1"/>
    <col min="20" max="20" width="7.28515625" customWidth="1"/>
    <col min="21" max="21" width="7.7109375" customWidth="1"/>
    <col min="22" max="22" width="8.85546875" customWidth="1"/>
    <col min="23" max="23" width="8" customWidth="1"/>
    <col min="24" max="24" width="8.28515625" customWidth="1"/>
    <col min="25" max="25" width="9.28515625" customWidth="1"/>
    <col min="26" max="26" width="7.28515625" customWidth="1"/>
    <col min="27" max="27" width="7.85546875" customWidth="1"/>
    <col min="28" max="28" width="8.5703125" customWidth="1"/>
    <col min="29" max="29" width="8.140625" customWidth="1"/>
    <col min="30" max="30" width="6.140625" customWidth="1"/>
    <col min="31" max="33" width="6.5703125" customWidth="1"/>
    <col min="34" max="34" width="7" customWidth="1"/>
  </cols>
  <sheetData>
    <row r="1" spans="1:35" s="34" customFormat="1" ht="18.75" x14ac:dyDescent="0.3">
      <c r="A1" s="64" t="s">
        <v>354</v>
      </c>
      <c r="B1" s="65"/>
      <c r="C1" s="65"/>
      <c r="D1" s="65"/>
    </row>
    <row r="2" spans="1:35" s="34" customFormat="1" ht="11.25" customHeight="1" x14ac:dyDescent="0.25">
      <c r="A2" s="66"/>
      <c r="B2" s="66"/>
      <c r="C2" s="66"/>
      <c r="D2" s="66"/>
    </row>
    <row r="3" spans="1:35" s="34" customFormat="1" x14ac:dyDescent="0.25">
      <c r="A3" s="67" t="s">
        <v>151</v>
      </c>
      <c r="B3" s="67"/>
      <c r="C3" s="67"/>
      <c r="D3" s="67"/>
    </row>
    <row r="4" spans="1:35" s="69" customFormat="1" ht="67.5" customHeight="1" x14ac:dyDescent="0.25">
      <c r="A4" s="313"/>
      <c r="B4" s="314"/>
      <c r="C4" s="262" t="s">
        <v>72</v>
      </c>
      <c r="D4" s="311" t="s">
        <v>73</v>
      </c>
      <c r="E4" s="312"/>
      <c r="F4" s="311" t="s">
        <v>74</v>
      </c>
      <c r="G4" s="312"/>
      <c r="H4" s="311" t="s">
        <v>75</v>
      </c>
      <c r="I4" s="312"/>
      <c r="J4" s="311" t="s">
        <v>76</v>
      </c>
      <c r="K4" s="312"/>
      <c r="L4" s="311" t="s">
        <v>77</v>
      </c>
      <c r="M4" s="312"/>
      <c r="N4" s="311" t="s">
        <v>78</v>
      </c>
      <c r="O4" s="312"/>
      <c r="P4" s="311" t="s">
        <v>79</v>
      </c>
      <c r="Q4" s="312"/>
      <c r="R4" s="300" t="s">
        <v>80</v>
      </c>
      <c r="S4" s="301"/>
      <c r="T4" s="300" t="s">
        <v>81</v>
      </c>
      <c r="U4" s="301"/>
      <c r="V4" s="300" t="s">
        <v>82</v>
      </c>
      <c r="W4" s="301"/>
      <c r="X4" s="300" t="s">
        <v>83</v>
      </c>
      <c r="Y4" s="301"/>
      <c r="Z4" s="300" t="s">
        <v>84</v>
      </c>
      <c r="AA4" s="301"/>
      <c r="AB4" s="300" t="s">
        <v>85</v>
      </c>
      <c r="AC4" s="301"/>
      <c r="AD4" s="300" t="s">
        <v>86</v>
      </c>
      <c r="AE4" s="301"/>
      <c r="AF4" s="300" t="s">
        <v>87</v>
      </c>
      <c r="AG4" s="301"/>
      <c r="AH4" s="68"/>
      <c r="AI4" s="68"/>
    </row>
    <row r="5" spans="1:35" s="242" customFormat="1" ht="16.5" customHeight="1" x14ac:dyDescent="0.25">
      <c r="A5" s="315"/>
      <c r="B5" s="316"/>
      <c r="C5" s="249" t="s">
        <v>9</v>
      </c>
      <c r="D5" s="249" t="s">
        <v>9</v>
      </c>
      <c r="E5" s="249" t="s">
        <v>10</v>
      </c>
      <c r="F5" s="249" t="s">
        <v>9</v>
      </c>
      <c r="G5" s="249" t="s">
        <v>10</v>
      </c>
      <c r="H5" s="249" t="s">
        <v>9</v>
      </c>
      <c r="I5" s="249" t="s">
        <v>10</v>
      </c>
      <c r="J5" s="249" t="s">
        <v>9</v>
      </c>
      <c r="K5" s="249" t="s">
        <v>10</v>
      </c>
      <c r="L5" s="249" t="s">
        <v>9</v>
      </c>
      <c r="M5" s="249" t="s">
        <v>10</v>
      </c>
      <c r="N5" s="249" t="s">
        <v>9</v>
      </c>
      <c r="O5" s="249" t="s">
        <v>10</v>
      </c>
      <c r="P5" s="249" t="s">
        <v>9</v>
      </c>
      <c r="Q5" s="249" t="s">
        <v>10</v>
      </c>
      <c r="R5" s="249" t="s">
        <v>9</v>
      </c>
      <c r="S5" s="249" t="s">
        <v>10</v>
      </c>
      <c r="T5" s="249" t="s">
        <v>9</v>
      </c>
      <c r="U5" s="249" t="s">
        <v>10</v>
      </c>
      <c r="V5" s="249" t="s">
        <v>9</v>
      </c>
      <c r="W5" s="249" t="s">
        <v>10</v>
      </c>
      <c r="X5" s="249" t="s">
        <v>9</v>
      </c>
      <c r="Y5" s="249" t="s">
        <v>10</v>
      </c>
      <c r="Z5" s="249" t="s">
        <v>9</v>
      </c>
      <c r="AA5" s="249" t="s">
        <v>10</v>
      </c>
      <c r="AB5" s="249" t="s">
        <v>9</v>
      </c>
      <c r="AC5" s="249" t="s">
        <v>10</v>
      </c>
      <c r="AD5" s="249" t="s">
        <v>9</v>
      </c>
      <c r="AE5" s="249" t="s">
        <v>10</v>
      </c>
      <c r="AF5" s="249" t="s">
        <v>9</v>
      </c>
      <c r="AG5" s="249" t="s">
        <v>10</v>
      </c>
    </row>
    <row r="6" spans="1:35" s="34" customFormat="1" x14ac:dyDescent="0.25">
      <c r="A6" s="308" t="s">
        <v>51</v>
      </c>
      <c r="B6" s="250">
        <v>2011</v>
      </c>
      <c r="C6" s="251">
        <v>138534</v>
      </c>
      <c r="D6" s="53">
        <v>19407</v>
      </c>
      <c r="E6" s="54">
        <v>14</v>
      </c>
      <c r="F6" s="53">
        <v>21999</v>
      </c>
      <c r="G6" s="54">
        <v>15.9</v>
      </c>
      <c r="H6" s="53">
        <v>14239</v>
      </c>
      <c r="I6" s="54">
        <v>10.3</v>
      </c>
      <c r="J6" s="53">
        <v>22367</v>
      </c>
      <c r="K6" s="54">
        <v>16.100000000000001</v>
      </c>
      <c r="L6" s="53">
        <v>20013</v>
      </c>
      <c r="M6" s="54">
        <v>14.4</v>
      </c>
      <c r="N6" s="53">
        <v>8510</v>
      </c>
      <c r="O6" s="54">
        <v>6.1</v>
      </c>
      <c r="P6" s="53">
        <v>6769</v>
      </c>
      <c r="Q6" s="54">
        <v>4.9000000000000004</v>
      </c>
      <c r="R6" s="53">
        <v>5878</v>
      </c>
      <c r="S6" s="54">
        <v>4.2</v>
      </c>
      <c r="T6" s="53">
        <v>646</v>
      </c>
      <c r="U6" s="54">
        <v>0.5</v>
      </c>
      <c r="V6" s="53">
        <v>8610</v>
      </c>
      <c r="W6" s="54">
        <v>6.2</v>
      </c>
      <c r="X6" s="53">
        <v>4777</v>
      </c>
      <c r="Y6" s="54">
        <v>3.4</v>
      </c>
      <c r="Z6" s="53">
        <v>2077</v>
      </c>
      <c r="AA6" s="54">
        <v>1.5</v>
      </c>
      <c r="AB6" s="53">
        <v>22</v>
      </c>
      <c r="AC6" s="54">
        <v>0</v>
      </c>
      <c r="AD6" s="53">
        <v>384</v>
      </c>
      <c r="AE6" s="54">
        <v>0.3</v>
      </c>
      <c r="AF6" s="53">
        <v>2836</v>
      </c>
      <c r="AG6" s="54">
        <v>2</v>
      </c>
      <c r="AH6" s="70"/>
    </row>
    <row r="7" spans="1:35" s="15" customFormat="1" x14ac:dyDescent="0.25">
      <c r="A7" s="309"/>
      <c r="B7" s="166">
        <v>2001</v>
      </c>
      <c r="C7" s="53">
        <v>130780</v>
      </c>
      <c r="D7" s="53">
        <v>20279</v>
      </c>
      <c r="E7" s="54">
        <v>15.51</v>
      </c>
      <c r="F7" s="53">
        <v>17552</v>
      </c>
      <c r="G7" s="54">
        <v>13.42</v>
      </c>
      <c r="H7" s="53">
        <v>13258</v>
      </c>
      <c r="I7" s="54">
        <v>10.14</v>
      </c>
      <c r="J7" s="53">
        <v>21090</v>
      </c>
      <c r="K7" s="54">
        <v>16.13</v>
      </c>
      <c r="L7" s="53">
        <v>24105</v>
      </c>
      <c r="M7" s="54">
        <v>18.43</v>
      </c>
      <c r="N7" s="53">
        <v>8974</v>
      </c>
      <c r="O7" s="54">
        <v>6.86</v>
      </c>
      <c r="P7" s="53">
        <v>5074</v>
      </c>
      <c r="Q7" s="54">
        <v>3.88</v>
      </c>
      <c r="R7" s="53">
        <v>4149</v>
      </c>
      <c r="S7" s="54">
        <v>3.17</v>
      </c>
      <c r="T7" s="53">
        <v>396</v>
      </c>
      <c r="U7" s="54">
        <v>0.3</v>
      </c>
      <c r="V7" s="53">
        <v>7401</v>
      </c>
      <c r="W7" s="54">
        <v>5.66</v>
      </c>
      <c r="X7" s="53">
        <v>3755</v>
      </c>
      <c r="Y7" s="54">
        <v>2.87</v>
      </c>
      <c r="Z7" s="53">
        <v>1778</v>
      </c>
      <c r="AA7" s="54">
        <v>1.36</v>
      </c>
      <c r="AB7" s="53">
        <v>14</v>
      </c>
      <c r="AC7" s="54">
        <v>0.01</v>
      </c>
      <c r="AD7" s="53">
        <v>512</v>
      </c>
      <c r="AE7" s="54">
        <v>0.39</v>
      </c>
      <c r="AF7" s="53">
        <v>2443</v>
      </c>
      <c r="AG7" s="54">
        <v>1.87</v>
      </c>
    </row>
    <row r="8" spans="1:35" s="15" customFormat="1" x14ac:dyDescent="0.25">
      <c r="A8" s="310"/>
      <c r="B8" s="166" t="s">
        <v>12</v>
      </c>
      <c r="C8" s="53">
        <f>SUM(C6-C7)</f>
        <v>7754</v>
      </c>
      <c r="D8" s="53">
        <f t="shared" ref="D8:AG8" si="0">SUM(D6-D7)</f>
        <v>-872</v>
      </c>
      <c r="E8" s="54">
        <f t="shared" si="0"/>
        <v>-1.5099999999999998</v>
      </c>
      <c r="F8" s="53">
        <f t="shared" si="0"/>
        <v>4447</v>
      </c>
      <c r="G8" s="54">
        <f t="shared" si="0"/>
        <v>2.4800000000000004</v>
      </c>
      <c r="H8" s="53">
        <f t="shared" si="0"/>
        <v>981</v>
      </c>
      <c r="I8" s="54">
        <f t="shared" si="0"/>
        <v>0.16000000000000014</v>
      </c>
      <c r="J8" s="53">
        <f t="shared" si="0"/>
        <v>1277</v>
      </c>
      <c r="K8" s="54">
        <f t="shared" si="0"/>
        <v>-2.9999999999997584E-2</v>
      </c>
      <c r="L8" s="53">
        <f t="shared" si="0"/>
        <v>-4092</v>
      </c>
      <c r="M8" s="54">
        <f t="shared" si="0"/>
        <v>-4.0299999999999994</v>
      </c>
      <c r="N8" s="53">
        <f t="shared" si="0"/>
        <v>-464</v>
      </c>
      <c r="O8" s="54">
        <f t="shared" si="0"/>
        <v>-0.76000000000000068</v>
      </c>
      <c r="P8" s="53">
        <f t="shared" si="0"/>
        <v>1695</v>
      </c>
      <c r="Q8" s="54">
        <f t="shared" si="0"/>
        <v>1.0200000000000005</v>
      </c>
      <c r="R8" s="53">
        <f t="shared" si="0"/>
        <v>1729</v>
      </c>
      <c r="S8" s="54">
        <f t="shared" si="0"/>
        <v>1.0300000000000002</v>
      </c>
      <c r="T8" s="53">
        <f t="shared" si="0"/>
        <v>250</v>
      </c>
      <c r="U8" s="54">
        <f t="shared" si="0"/>
        <v>0.2</v>
      </c>
      <c r="V8" s="53">
        <f t="shared" si="0"/>
        <v>1209</v>
      </c>
      <c r="W8" s="54">
        <f t="shared" si="0"/>
        <v>0.54</v>
      </c>
      <c r="X8" s="53">
        <f t="shared" si="0"/>
        <v>1022</v>
      </c>
      <c r="Y8" s="54">
        <f t="shared" si="0"/>
        <v>0.5299999999999998</v>
      </c>
      <c r="Z8" s="53">
        <f t="shared" si="0"/>
        <v>299</v>
      </c>
      <c r="AA8" s="54">
        <f t="shared" si="0"/>
        <v>0.1399999999999999</v>
      </c>
      <c r="AB8" s="53">
        <f t="shared" si="0"/>
        <v>8</v>
      </c>
      <c r="AC8" s="54">
        <f t="shared" si="0"/>
        <v>-0.01</v>
      </c>
      <c r="AD8" s="53">
        <f t="shared" si="0"/>
        <v>-128</v>
      </c>
      <c r="AE8" s="54">
        <f t="shared" si="0"/>
        <v>-9.0000000000000024E-2</v>
      </c>
      <c r="AF8" s="53">
        <f t="shared" si="0"/>
        <v>393</v>
      </c>
      <c r="AG8" s="54">
        <f t="shared" si="0"/>
        <v>0.12999999999999989</v>
      </c>
    </row>
    <row r="9" spans="1:35" s="34" customFormat="1" x14ac:dyDescent="0.25">
      <c r="A9" s="305" t="s">
        <v>70</v>
      </c>
      <c r="B9" s="250">
        <v>2011</v>
      </c>
      <c r="C9" s="251">
        <v>1129935</v>
      </c>
      <c r="D9" s="53">
        <v>152597</v>
      </c>
      <c r="E9" s="54">
        <v>13.5</v>
      </c>
      <c r="F9" s="53">
        <v>207903</v>
      </c>
      <c r="G9" s="54">
        <v>18.399999999999999</v>
      </c>
      <c r="H9" s="53">
        <v>92482</v>
      </c>
      <c r="I9" s="54">
        <v>8.1999999999999993</v>
      </c>
      <c r="J9" s="53">
        <v>145083</v>
      </c>
      <c r="K9" s="54">
        <v>12.8</v>
      </c>
      <c r="L9" s="53">
        <v>150938</v>
      </c>
      <c r="M9" s="54">
        <v>13.4</v>
      </c>
      <c r="N9" s="53">
        <v>70039</v>
      </c>
      <c r="O9" s="54">
        <v>6.2</v>
      </c>
      <c r="P9" s="53">
        <v>55038</v>
      </c>
      <c r="Q9" s="54">
        <v>4.9000000000000004</v>
      </c>
      <c r="R9" s="53">
        <v>50956</v>
      </c>
      <c r="S9" s="54">
        <v>4.5</v>
      </c>
      <c r="T9" s="53">
        <v>6583</v>
      </c>
      <c r="U9" s="54">
        <v>0.6</v>
      </c>
      <c r="V9" s="53">
        <v>91120</v>
      </c>
      <c r="W9" s="54">
        <v>8.1</v>
      </c>
      <c r="X9" s="53">
        <v>42822</v>
      </c>
      <c r="Y9" s="54">
        <v>3.8</v>
      </c>
      <c r="Z9" s="53">
        <v>21846</v>
      </c>
      <c r="AA9" s="54">
        <v>1.9</v>
      </c>
      <c r="AB9" s="53">
        <v>8047</v>
      </c>
      <c r="AC9" s="54">
        <v>0.7</v>
      </c>
      <c r="AD9" s="53">
        <v>2899</v>
      </c>
      <c r="AE9" s="54">
        <v>0.3</v>
      </c>
      <c r="AF9" s="53">
        <v>31582</v>
      </c>
      <c r="AG9" s="54">
        <v>2.8</v>
      </c>
      <c r="AH9" s="70"/>
    </row>
    <row r="10" spans="1:35" s="28" customFormat="1" ht="13.5" customHeight="1" x14ac:dyDescent="0.2">
      <c r="A10" s="306"/>
      <c r="B10" s="166">
        <v>2001</v>
      </c>
      <c r="C10" s="53">
        <v>1066292</v>
      </c>
      <c r="D10" s="53">
        <v>166717</v>
      </c>
      <c r="E10" s="54">
        <v>15.64</v>
      </c>
      <c r="F10" s="53">
        <v>161017</v>
      </c>
      <c r="G10" s="54">
        <v>15.1</v>
      </c>
      <c r="H10" s="53">
        <v>94448</v>
      </c>
      <c r="I10" s="54">
        <v>8.86</v>
      </c>
      <c r="J10" s="53">
        <v>138743</v>
      </c>
      <c r="K10" s="54">
        <v>13.01</v>
      </c>
      <c r="L10" s="53">
        <v>180607</v>
      </c>
      <c r="M10" s="54">
        <v>16.940000000000001</v>
      </c>
      <c r="N10" s="53">
        <v>73202</v>
      </c>
      <c r="O10" s="54">
        <v>6.87</v>
      </c>
      <c r="P10" s="53">
        <v>41147</v>
      </c>
      <c r="Q10" s="54">
        <v>3.86</v>
      </c>
      <c r="R10" s="53">
        <v>38321</v>
      </c>
      <c r="S10" s="54">
        <v>3.59</v>
      </c>
      <c r="T10" s="53">
        <v>3699</v>
      </c>
      <c r="U10" s="54">
        <v>0.35</v>
      </c>
      <c r="V10" s="53">
        <v>78371</v>
      </c>
      <c r="W10" s="54">
        <v>7.35</v>
      </c>
      <c r="X10" s="53">
        <v>36347</v>
      </c>
      <c r="Y10" s="54">
        <v>3.41</v>
      </c>
      <c r="Z10" s="53">
        <v>20506</v>
      </c>
      <c r="AA10" s="54">
        <v>1.92</v>
      </c>
      <c r="AB10" s="53">
        <v>4415</v>
      </c>
      <c r="AC10" s="54">
        <v>0.41</v>
      </c>
      <c r="AD10" s="53">
        <v>4373</v>
      </c>
      <c r="AE10" s="54">
        <v>0.41</v>
      </c>
      <c r="AF10" s="53">
        <v>24379</v>
      </c>
      <c r="AG10" s="54">
        <v>2.29</v>
      </c>
    </row>
    <row r="11" spans="1:35" s="28" customFormat="1" ht="15" customHeight="1" x14ac:dyDescent="0.2">
      <c r="A11" s="307"/>
      <c r="B11" s="166" t="s">
        <v>12</v>
      </c>
      <c r="C11" s="53">
        <f>SUM(C9-C10)</f>
        <v>63643</v>
      </c>
      <c r="D11" s="53">
        <f t="shared" ref="D11:AG11" si="1">SUM(D9-D10)</f>
        <v>-14120</v>
      </c>
      <c r="E11" s="54">
        <f t="shared" si="1"/>
        <v>-2.1400000000000006</v>
      </c>
      <c r="F11" s="53">
        <f t="shared" si="1"/>
        <v>46886</v>
      </c>
      <c r="G11" s="54">
        <f t="shared" si="1"/>
        <v>3.2999999999999989</v>
      </c>
      <c r="H11" s="53">
        <f t="shared" si="1"/>
        <v>-1966</v>
      </c>
      <c r="I11" s="54">
        <f t="shared" si="1"/>
        <v>-0.66000000000000014</v>
      </c>
      <c r="J11" s="53">
        <f t="shared" si="1"/>
        <v>6340</v>
      </c>
      <c r="K11" s="54">
        <f t="shared" si="1"/>
        <v>-0.20999999999999908</v>
      </c>
      <c r="L11" s="53">
        <f t="shared" si="1"/>
        <v>-29669</v>
      </c>
      <c r="M11" s="54">
        <f t="shared" si="1"/>
        <v>-3.5400000000000009</v>
      </c>
      <c r="N11" s="53">
        <f t="shared" si="1"/>
        <v>-3163</v>
      </c>
      <c r="O11" s="54">
        <f t="shared" si="1"/>
        <v>-0.66999999999999993</v>
      </c>
      <c r="P11" s="53">
        <f t="shared" si="1"/>
        <v>13891</v>
      </c>
      <c r="Q11" s="54">
        <f t="shared" si="1"/>
        <v>1.0400000000000005</v>
      </c>
      <c r="R11" s="53">
        <f t="shared" si="1"/>
        <v>12635</v>
      </c>
      <c r="S11" s="54">
        <f t="shared" si="1"/>
        <v>0.91000000000000014</v>
      </c>
      <c r="T11" s="53">
        <f t="shared" si="1"/>
        <v>2884</v>
      </c>
      <c r="U11" s="54">
        <f t="shared" si="1"/>
        <v>0.25</v>
      </c>
      <c r="V11" s="53">
        <f t="shared" si="1"/>
        <v>12749</v>
      </c>
      <c r="W11" s="54">
        <f t="shared" si="1"/>
        <v>0.75</v>
      </c>
      <c r="X11" s="53">
        <f t="shared" si="1"/>
        <v>6475</v>
      </c>
      <c r="Y11" s="54">
        <f t="shared" si="1"/>
        <v>0.38999999999999968</v>
      </c>
      <c r="Z11" s="53">
        <f t="shared" si="1"/>
        <v>1340</v>
      </c>
      <c r="AA11" s="54">
        <f t="shared" si="1"/>
        <v>-2.0000000000000018E-2</v>
      </c>
      <c r="AB11" s="53">
        <f t="shared" si="1"/>
        <v>3632</v>
      </c>
      <c r="AC11" s="54">
        <f t="shared" si="1"/>
        <v>0.28999999999999998</v>
      </c>
      <c r="AD11" s="53">
        <f t="shared" si="1"/>
        <v>-1474</v>
      </c>
      <c r="AE11" s="54">
        <f t="shared" si="1"/>
        <v>-0.10999999999999999</v>
      </c>
      <c r="AF11" s="53">
        <f t="shared" si="1"/>
        <v>7203</v>
      </c>
      <c r="AG11" s="54">
        <f t="shared" si="1"/>
        <v>0.50999999999999979</v>
      </c>
    </row>
    <row r="12" spans="1:35" s="34" customFormat="1" x14ac:dyDescent="0.25">
      <c r="A12" s="302" t="s">
        <v>69</v>
      </c>
      <c r="B12" s="250">
        <v>2011</v>
      </c>
      <c r="C12" s="251">
        <v>22063368</v>
      </c>
      <c r="D12" s="53">
        <v>2725596</v>
      </c>
      <c r="E12" s="54">
        <v>12.4</v>
      </c>
      <c r="F12" s="53">
        <v>3940897</v>
      </c>
      <c r="G12" s="54">
        <v>17.899999999999999</v>
      </c>
      <c r="H12" s="53">
        <v>1789465</v>
      </c>
      <c r="I12" s="54">
        <v>8.1</v>
      </c>
      <c r="J12" s="53">
        <v>2719210</v>
      </c>
      <c r="K12" s="54">
        <v>12.3</v>
      </c>
      <c r="L12" s="53">
        <v>3375890</v>
      </c>
      <c r="M12" s="54">
        <v>15.3</v>
      </c>
      <c r="N12" s="53">
        <v>1234355</v>
      </c>
      <c r="O12" s="54">
        <v>5.6</v>
      </c>
      <c r="P12" s="53">
        <v>1173172</v>
      </c>
      <c r="Q12" s="54">
        <v>5.3</v>
      </c>
      <c r="R12" s="53">
        <v>890780</v>
      </c>
      <c r="S12" s="54">
        <v>4</v>
      </c>
      <c r="T12" s="53">
        <v>108486</v>
      </c>
      <c r="U12" s="54">
        <v>0.5</v>
      </c>
      <c r="V12" s="53">
        <v>1573255</v>
      </c>
      <c r="W12" s="54">
        <v>7.1</v>
      </c>
      <c r="X12" s="53">
        <v>766569</v>
      </c>
      <c r="Y12" s="54">
        <v>3.5</v>
      </c>
      <c r="Z12" s="53">
        <v>584016</v>
      </c>
      <c r="AA12" s="54">
        <v>2.6</v>
      </c>
      <c r="AB12" s="53">
        <v>124285</v>
      </c>
      <c r="AC12" s="54">
        <v>0.6</v>
      </c>
      <c r="AD12" s="53">
        <v>61715</v>
      </c>
      <c r="AE12" s="54">
        <v>0.3</v>
      </c>
      <c r="AF12" s="53">
        <v>995677</v>
      </c>
      <c r="AG12" s="54">
        <v>4.5</v>
      </c>
      <c r="AH12" s="70"/>
    </row>
    <row r="13" spans="1:35" s="34" customFormat="1" x14ac:dyDescent="0.25">
      <c r="A13" s="303"/>
      <c r="B13" s="250">
        <v>2001</v>
      </c>
      <c r="C13" s="251">
        <v>20451427</v>
      </c>
      <c r="D13" s="53">
        <v>2939465</v>
      </c>
      <c r="E13" s="54">
        <v>14.37</v>
      </c>
      <c r="F13" s="53">
        <v>3210799</v>
      </c>
      <c r="G13" s="54">
        <v>15.7</v>
      </c>
      <c r="H13" s="53">
        <v>1826453</v>
      </c>
      <c r="I13" s="54">
        <v>8.93</v>
      </c>
      <c r="J13" s="53">
        <v>2656440</v>
      </c>
      <c r="K13" s="54">
        <v>12.99</v>
      </c>
      <c r="L13" s="53">
        <v>3591335</v>
      </c>
      <c r="M13" s="54">
        <v>17.559999999999999</v>
      </c>
      <c r="N13" s="53">
        <v>1218191</v>
      </c>
      <c r="O13" s="54">
        <v>5.96</v>
      </c>
      <c r="P13" s="53">
        <v>976879</v>
      </c>
      <c r="Q13" s="54">
        <v>4.78</v>
      </c>
      <c r="R13" s="53">
        <v>661073</v>
      </c>
      <c r="S13" s="54">
        <v>3.23</v>
      </c>
      <c r="T13" s="53">
        <v>66352</v>
      </c>
      <c r="U13" s="54">
        <v>0.32</v>
      </c>
      <c r="V13" s="53">
        <v>1311974</v>
      </c>
      <c r="W13" s="54">
        <v>6.42</v>
      </c>
      <c r="X13" s="53">
        <v>622904</v>
      </c>
      <c r="Y13" s="54">
        <v>3.05</v>
      </c>
      <c r="Z13" s="53">
        <v>458369</v>
      </c>
      <c r="AA13" s="54">
        <v>2.2400000000000002</v>
      </c>
      <c r="AB13" s="53">
        <v>79143</v>
      </c>
      <c r="AC13" s="54">
        <v>0.39</v>
      </c>
      <c r="AD13" s="53">
        <v>82384</v>
      </c>
      <c r="AE13" s="54">
        <v>0.4</v>
      </c>
      <c r="AF13" s="53">
        <v>749666</v>
      </c>
      <c r="AG13" s="54">
        <v>3.67</v>
      </c>
      <c r="AH13" s="70"/>
    </row>
    <row r="14" spans="1:35" s="34" customFormat="1" x14ac:dyDescent="0.25">
      <c r="A14" s="304"/>
      <c r="B14" s="250" t="s">
        <v>12</v>
      </c>
      <c r="C14" s="251">
        <f>SUM(C12-C13)</f>
        <v>1611941</v>
      </c>
      <c r="D14" s="53">
        <f t="shared" ref="D14:AG14" si="2">SUM(D12-D13)</f>
        <v>-213869</v>
      </c>
      <c r="E14" s="54">
        <f t="shared" si="2"/>
        <v>-1.9699999999999989</v>
      </c>
      <c r="F14" s="53">
        <f t="shared" si="2"/>
        <v>730098</v>
      </c>
      <c r="G14" s="54">
        <f t="shared" si="2"/>
        <v>2.1999999999999993</v>
      </c>
      <c r="H14" s="53">
        <f t="shared" si="2"/>
        <v>-36988</v>
      </c>
      <c r="I14" s="54">
        <f t="shared" si="2"/>
        <v>-0.83000000000000007</v>
      </c>
      <c r="J14" s="53">
        <f t="shared" si="2"/>
        <v>62770</v>
      </c>
      <c r="K14" s="54">
        <f t="shared" si="2"/>
        <v>-0.6899999999999995</v>
      </c>
      <c r="L14" s="53">
        <f t="shared" si="2"/>
        <v>-215445</v>
      </c>
      <c r="M14" s="54">
        <f t="shared" si="2"/>
        <v>-2.259999999999998</v>
      </c>
      <c r="N14" s="53">
        <f t="shared" si="2"/>
        <v>16164</v>
      </c>
      <c r="O14" s="54">
        <f t="shared" si="2"/>
        <v>-0.36000000000000032</v>
      </c>
      <c r="P14" s="53">
        <f t="shared" si="2"/>
        <v>196293</v>
      </c>
      <c r="Q14" s="54">
        <f t="shared" si="2"/>
        <v>0.51999999999999957</v>
      </c>
      <c r="R14" s="53">
        <f t="shared" si="2"/>
        <v>229707</v>
      </c>
      <c r="S14" s="54">
        <f t="shared" si="2"/>
        <v>0.77</v>
      </c>
      <c r="T14" s="53">
        <f t="shared" si="2"/>
        <v>42134</v>
      </c>
      <c r="U14" s="54">
        <f t="shared" si="2"/>
        <v>0.18</v>
      </c>
      <c r="V14" s="53">
        <f t="shared" si="2"/>
        <v>261281</v>
      </c>
      <c r="W14" s="54">
        <f t="shared" si="2"/>
        <v>0.67999999999999972</v>
      </c>
      <c r="X14" s="53">
        <f t="shared" si="2"/>
        <v>143665</v>
      </c>
      <c r="Y14" s="54">
        <f t="shared" si="2"/>
        <v>0.45000000000000018</v>
      </c>
      <c r="Z14" s="53">
        <f t="shared" si="2"/>
        <v>125647</v>
      </c>
      <c r="AA14" s="54">
        <f t="shared" si="2"/>
        <v>0.35999999999999988</v>
      </c>
      <c r="AB14" s="53">
        <f t="shared" si="2"/>
        <v>45142</v>
      </c>
      <c r="AC14" s="54">
        <f t="shared" si="2"/>
        <v>0.20999999999999996</v>
      </c>
      <c r="AD14" s="53">
        <f t="shared" si="2"/>
        <v>-20669</v>
      </c>
      <c r="AE14" s="54">
        <f t="shared" si="2"/>
        <v>-0.10000000000000003</v>
      </c>
      <c r="AF14" s="53">
        <f t="shared" si="2"/>
        <v>246011</v>
      </c>
      <c r="AG14" s="54">
        <f t="shared" si="2"/>
        <v>0.83000000000000007</v>
      </c>
      <c r="AH14" s="70"/>
    </row>
    <row r="15" spans="1:35" s="15" customFormat="1" x14ac:dyDescent="0.25"/>
    <row r="16" spans="1:35" s="34" customFormat="1" ht="18" customHeight="1" x14ac:dyDescent="0.25">
      <c r="A16" s="150" t="s">
        <v>234</v>
      </c>
      <c r="E16" s="71"/>
      <c r="F16" s="71"/>
      <c r="G16" s="71"/>
      <c r="H16" s="71"/>
      <c r="I16" s="71"/>
      <c r="J16" s="71"/>
      <c r="K16" s="71"/>
      <c r="L16" s="71"/>
      <c r="M16" s="72"/>
      <c r="N16" s="72"/>
      <c r="O16" s="72"/>
      <c r="P16" s="72"/>
      <c r="Q16" s="72"/>
      <c r="R16" s="72"/>
      <c r="S16" s="72"/>
      <c r="T16" s="72"/>
    </row>
    <row r="21" spans="3:3" x14ac:dyDescent="0.25">
      <c r="C21" s="102"/>
    </row>
    <row r="22" spans="3:3" x14ac:dyDescent="0.25">
      <c r="C22" s="102"/>
    </row>
    <row r="23" spans="3:3" x14ac:dyDescent="0.25">
      <c r="C23" s="102"/>
    </row>
    <row r="24" spans="3:3" x14ac:dyDescent="0.25">
      <c r="C24" s="102"/>
    </row>
    <row r="25" spans="3:3" x14ac:dyDescent="0.25">
      <c r="C25" s="102"/>
    </row>
    <row r="26" spans="3:3" x14ac:dyDescent="0.25">
      <c r="C26" s="102"/>
    </row>
  </sheetData>
  <mergeCells count="19">
    <mergeCell ref="N4:O4"/>
    <mergeCell ref="A4:B5"/>
    <mergeCell ref="AB4:AC4"/>
    <mergeCell ref="AD4:AE4"/>
    <mergeCell ref="AF4:AG4"/>
    <mergeCell ref="A12:A14"/>
    <mergeCell ref="A9:A11"/>
    <mergeCell ref="X4:Y4"/>
    <mergeCell ref="Z4:AA4"/>
    <mergeCell ref="A6:A8"/>
    <mergeCell ref="P4:Q4"/>
    <mergeCell ref="R4:S4"/>
    <mergeCell ref="T4:U4"/>
    <mergeCell ref="V4:W4"/>
    <mergeCell ref="D4:E4"/>
    <mergeCell ref="F4:G4"/>
    <mergeCell ref="H4:I4"/>
    <mergeCell ref="J4:K4"/>
    <mergeCell ref="L4:M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6"/>
  <sheetViews>
    <sheetView workbookViewId="0">
      <selection activeCell="E21" sqref="E21"/>
    </sheetView>
  </sheetViews>
  <sheetFormatPr defaultRowHeight="15" x14ac:dyDescent="0.25"/>
  <cols>
    <col min="1" max="1" width="15.7109375" customWidth="1"/>
    <col min="3" max="3" width="14.28515625" customWidth="1"/>
  </cols>
  <sheetData>
    <row r="1" spans="1:11" ht="18.75" x14ac:dyDescent="0.3">
      <c r="A1" s="148" t="s">
        <v>324</v>
      </c>
    </row>
    <row r="3" spans="1:11" ht="15.75" x14ac:dyDescent="0.25">
      <c r="A3" s="140" t="s">
        <v>151</v>
      </c>
    </row>
    <row r="4" spans="1:11" ht="72.75" customHeight="1" x14ac:dyDescent="0.25">
      <c r="A4" s="321"/>
      <c r="B4" s="322"/>
      <c r="C4" s="229" t="s">
        <v>72</v>
      </c>
      <c r="D4" s="317" t="s">
        <v>320</v>
      </c>
      <c r="E4" s="317"/>
      <c r="F4" s="317" t="s">
        <v>321</v>
      </c>
      <c r="G4" s="317"/>
      <c r="H4" s="317" t="s">
        <v>322</v>
      </c>
      <c r="I4" s="317"/>
      <c r="J4" s="317" t="s">
        <v>323</v>
      </c>
      <c r="K4" s="317"/>
    </row>
    <row r="5" spans="1:11" x14ac:dyDescent="0.25">
      <c r="A5" s="323"/>
      <c r="B5" s="324"/>
      <c r="C5" s="230" t="s">
        <v>9</v>
      </c>
      <c r="D5" s="230" t="s">
        <v>9</v>
      </c>
      <c r="E5" s="230" t="s">
        <v>10</v>
      </c>
      <c r="F5" s="230" t="s">
        <v>9</v>
      </c>
      <c r="G5" s="230" t="s">
        <v>10</v>
      </c>
      <c r="H5" s="230" t="s">
        <v>9</v>
      </c>
      <c r="I5" s="230" t="s">
        <v>10</v>
      </c>
      <c r="J5" s="230" t="s">
        <v>9</v>
      </c>
      <c r="K5" s="230" t="s">
        <v>10</v>
      </c>
    </row>
    <row r="6" spans="1:11" x14ac:dyDescent="0.25">
      <c r="A6" s="318" t="s">
        <v>51</v>
      </c>
      <c r="B6" s="233">
        <v>2011</v>
      </c>
      <c r="C6" s="231">
        <v>138534</v>
      </c>
      <c r="D6" s="231">
        <v>4743</v>
      </c>
      <c r="E6" s="232">
        <v>3.4</v>
      </c>
      <c r="F6" s="231">
        <v>47068</v>
      </c>
      <c r="G6" s="232">
        <v>34</v>
      </c>
      <c r="H6" s="231">
        <v>36581</v>
      </c>
      <c r="I6" s="232">
        <v>26.4</v>
      </c>
      <c r="J6" s="231">
        <v>12859</v>
      </c>
      <c r="K6" s="232">
        <v>9.3000000000000007</v>
      </c>
    </row>
    <row r="7" spans="1:11" x14ac:dyDescent="0.25">
      <c r="A7" s="319"/>
      <c r="B7" s="233">
        <v>2001</v>
      </c>
      <c r="C7" s="231">
        <v>130780</v>
      </c>
      <c r="D7" s="231">
        <v>5399</v>
      </c>
      <c r="E7" s="232">
        <v>4.13</v>
      </c>
      <c r="F7" s="231">
        <v>45378</v>
      </c>
      <c r="G7" s="232">
        <v>34.700000000000003</v>
      </c>
      <c r="H7" s="231">
        <v>37437</v>
      </c>
      <c r="I7" s="232">
        <v>28.63</v>
      </c>
      <c r="J7" s="231">
        <v>12883</v>
      </c>
      <c r="K7" s="232">
        <v>9.85</v>
      </c>
    </row>
    <row r="8" spans="1:11" x14ac:dyDescent="0.25">
      <c r="A8" s="320"/>
      <c r="B8" s="233" t="s">
        <v>12</v>
      </c>
      <c r="C8" s="231">
        <f t="shared" ref="C8:K8" si="0">SUM(C6-C7)</f>
        <v>7754</v>
      </c>
      <c r="D8" s="231">
        <f t="shared" si="0"/>
        <v>-656</v>
      </c>
      <c r="E8" s="232">
        <f t="shared" si="0"/>
        <v>-0.73</v>
      </c>
      <c r="F8" s="231">
        <f t="shared" si="0"/>
        <v>1690</v>
      </c>
      <c r="G8" s="232">
        <f t="shared" si="0"/>
        <v>-0.70000000000000284</v>
      </c>
      <c r="H8" s="231">
        <f t="shared" si="0"/>
        <v>-856</v>
      </c>
      <c r="I8" s="232">
        <f t="shared" si="0"/>
        <v>-2.2300000000000004</v>
      </c>
      <c r="J8" s="231">
        <f t="shared" si="0"/>
        <v>-24</v>
      </c>
      <c r="K8" s="232">
        <f t="shared" si="0"/>
        <v>-0.54999999999999893</v>
      </c>
    </row>
    <row r="9" spans="1:11" x14ac:dyDescent="0.25">
      <c r="A9" s="318" t="s">
        <v>70</v>
      </c>
      <c r="B9" s="233">
        <v>2011</v>
      </c>
      <c r="C9" s="231">
        <v>1129935</v>
      </c>
      <c r="D9" s="231">
        <v>56294</v>
      </c>
      <c r="E9" s="232">
        <v>5</v>
      </c>
      <c r="F9" s="231">
        <v>383933</v>
      </c>
      <c r="G9" s="232">
        <v>34</v>
      </c>
      <c r="H9" s="231">
        <v>314931</v>
      </c>
      <c r="I9" s="232">
        <v>27.9</v>
      </c>
      <c r="J9" s="231">
        <v>121145</v>
      </c>
      <c r="K9" s="232">
        <v>10.7</v>
      </c>
    </row>
    <row r="10" spans="1:11" x14ac:dyDescent="0.25">
      <c r="A10" s="319"/>
      <c r="B10" s="233">
        <v>2001</v>
      </c>
      <c r="C10" s="231">
        <v>1066292</v>
      </c>
      <c r="D10" s="231">
        <v>66546</v>
      </c>
      <c r="E10" s="232">
        <v>6.24</v>
      </c>
      <c r="F10" s="231">
        <v>386159</v>
      </c>
      <c r="G10" s="232">
        <v>36.22</v>
      </c>
      <c r="H10" s="231">
        <v>317866</v>
      </c>
      <c r="I10" s="232">
        <v>29.81</v>
      </c>
      <c r="J10" s="231">
        <v>114012</v>
      </c>
      <c r="K10" s="232">
        <v>10.69</v>
      </c>
    </row>
    <row r="11" spans="1:11" x14ac:dyDescent="0.25">
      <c r="A11" s="320"/>
      <c r="B11" s="233" t="s">
        <v>12</v>
      </c>
      <c r="C11" s="231">
        <f t="shared" ref="C11:K11" si="1">SUM(C9-C10)</f>
        <v>63643</v>
      </c>
      <c r="D11" s="231">
        <f t="shared" si="1"/>
        <v>-10252</v>
      </c>
      <c r="E11" s="232">
        <f t="shared" si="1"/>
        <v>-1.2400000000000002</v>
      </c>
      <c r="F11" s="231">
        <f t="shared" si="1"/>
        <v>-2226</v>
      </c>
      <c r="G11" s="232">
        <f t="shared" si="1"/>
        <v>-2.2199999999999989</v>
      </c>
      <c r="H11" s="231">
        <f t="shared" si="1"/>
        <v>-2935</v>
      </c>
      <c r="I11" s="232">
        <f t="shared" si="1"/>
        <v>-1.9100000000000001</v>
      </c>
      <c r="J11" s="231">
        <f t="shared" si="1"/>
        <v>7133</v>
      </c>
      <c r="K11" s="232">
        <f t="shared" si="1"/>
        <v>9.9999999999997868E-3</v>
      </c>
    </row>
    <row r="12" spans="1:11" x14ac:dyDescent="0.25">
      <c r="A12" s="318" t="s">
        <v>69</v>
      </c>
      <c r="B12" s="233">
        <v>2011</v>
      </c>
      <c r="C12" s="231">
        <v>22063368</v>
      </c>
      <c r="D12" s="231">
        <v>922192</v>
      </c>
      <c r="E12" s="232">
        <v>4.2</v>
      </c>
      <c r="F12" s="231">
        <v>6426457</v>
      </c>
      <c r="G12" s="232">
        <v>29.1</v>
      </c>
      <c r="H12" s="231">
        <v>6425647</v>
      </c>
      <c r="I12" s="232">
        <v>29.1</v>
      </c>
      <c r="J12" s="231">
        <v>2606564</v>
      </c>
      <c r="K12" s="232">
        <v>11.8</v>
      </c>
    </row>
    <row r="13" spans="1:11" x14ac:dyDescent="0.25">
      <c r="A13" s="319"/>
      <c r="B13" s="233">
        <v>2001</v>
      </c>
      <c r="C13" s="231">
        <v>20451427</v>
      </c>
      <c r="D13" s="231">
        <v>988329</v>
      </c>
      <c r="E13" s="232">
        <v>4.83</v>
      </c>
      <c r="F13" s="231">
        <v>6322486</v>
      </c>
      <c r="G13" s="232">
        <v>30.91</v>
      </c>
      <c r="H13" s="231">
        <v>6023856</v>
      </c>
      <c r="I13" s="232">
        <v>29.45</v>
      </c>
      <c r="J13" s="231">
        <v>2326443</v>
      </c>
      <c r="K13" s="232">
        <v>11.38</v>
      </c>
    </row>
    <row r="14" spans="1:11" x14ac:dyDescent="0.25">
      <c r="A14" s="320"/>
      <c r="B14" s="233" t="s">
        <v>12</v>
      </c>
      <c r="C14" s="231">
        <f t="shared" ref="C14:K14" si="2">SUM(C12-C13)</f>
        <v>1611941</v>
      </c>
      <c r="D14" s="231">
        <f t="shared" si="2"/>
        <v>-66137</v>
      </c>
      <c r="E14" s="232">
        <f t="shared" si="2"/>
        <v>-0.62999999999999989</v>
      </c>
      <c r="F14" s="231">
        <f t="shared" si="2"/>
        <v>103971</v>
      </c>
      <c r="G14" s="232">
        <f t="shared" si="2"/>
        <v>-1.8099999999999987</v>
      </c>
      <c r="H14" s="231">
        <f t="shared" si="2"/>
        <v>401791</v>
      </c>
      <c r="I14" s="232">
        <f t="shared" si="2"/>
        <v>-0.34999999999999787</v>
      </c>
      <c r="J14" s="231">
        <f t="shared" si="2"/>
        <v>280121</v>
      </c>
      <c r="K14" s="232">
        <f t="shared" si="2"/>
        <v>0.41999999999999993</v>
      </c>
    </row>
    <row r="16" spans="1:11" x14ac:dyDescent="0.25">
      <c r="A16" t="s">
        <v>338</v>
      </c>
    </row>
  </sheetData>
  <mergeCells count="8">
    <mergeCell ref="H4:I4"/>
    <mergeCell ref="J4:K4"/>
    <mergeCell ref="A12:A14"/>
    <mergeCell ref="A9:A11"/>
    <mergeCell ref="A6:A8"/>
    <mergeCell ref="A4:B5"/>
    <mergeCell ref="D4:E4"/>
    <mergeCell ref="F4:G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Y17"/>
  <sheetViews>
    <sheetView workbookViewId="0">
      <selection activeCell="C16" sqref="B16:C16"/>
    </sheetView>
  </sheetViews>
  <sheetFormatPr defaultRowHeight="15" x14ac:dyDescent="0.25"/>
  <cols>
    <col min="1" max="1" width="15.7109375" customWidth="1"/>
    <col min="3" max="3" width="13.28515625" customWidth="1"/>
  </cols>
  <sheetData>
    <row r="1" spans="1:25" ht="18.75" x14ac:dyDescent="0.3">
      <c r="A1" s="148" t="s">
        <v>355</v>
      </c>
    </row>
    <row r="2" spans="1:25" ht="18.75" x14ac:dyDescent="0.3">
      <c r="A2" s="148"/>
    </row>
    <row r="4" spans="1:25" ht="15.75" x14ac:dyDescent="0.25">
      <c r="A4" s="140" t="s">
        <v>311</v>
      </c>
    </row>
    <row r="5" spans="1:25" ht="102" x14ac:dyDescent="0.25">
      <c r="A5" s="293"/>
      <c r="B5" s="294"/>
      <c r="C5" s="229" t="s">
        <v>312</v>
      </c>
      <c r="D5" s="291" t="s">
        <v>332</v>
      </c>
      <c r="E5" s="292"/>
      <c r="F5" s="291" t="s">
        <v>333</v>
      </c>
      <c r="G5" s="292"/>
      <c r="H5" s="291" t="s">
        <v>334</v>
      </c>
      <c r="I5" s="292"/>
      <c r="J5" s="291" t="s">
        <v>335</v>
      </c>
      <c r="K5" s="292"/>
      <c r="L5" s="291" t="s">
        <v>313</v>
      </c>
      <c r="M5" s="292"/>
      <c r="N5" s="291" t="s">
        <v>314</v>
      </c>
      <c r="O5" s="292"/>
      <c r="P5" s="291" t="s">
        <v>315</v>
      </c>
      <c r="Q5" s="292"/>
      <c r="R5" s="291" t="s">
        <v>336</v>
      </c>
      <c r="S5" s="292"/>
      <c r="T5" s="291" t="s">
        <v>316</v>
      </c>
      <c r="U5" s="292"/>
      <c r="V5" s="291" t="s">
        <v>317</v>
      </c>
      <c r="W5" s="292"/>
      <c r="X5" s="291" t="s">
        <v>318</v>
      </c>
      <c r="Y5" s="292"/>
    </row>
    <row r="6" spans="1:25" x14ac:dyDescent="0.25">
      <c r="A6" s="328"/>
      <c r="B6" s="329"/>
      <c r="C6" s="230" t="s">
        <v>9</v>
      </c>
      <c r="D6" s="230" t="s">
        <v>9</v>
      </c>
      <c r="E6" s="230" t="s">
        <v>10</v>
      </c>
      <c r="F6" s="230" t="s">
        <v>9</v>
      </c>
      <c r="G6" s="230" t="s">
        <v>10</v>
      </c>
      <c r="H6" s="230" t="s">
        <v>9</v>
      </c>
      <c r="I6" s="230" t="s">
        <v>10</v>
      </c>
      <c r="J6" s="230" t="s">
        <v>9</v>
      </c>
      <c r="K6" s="230" t="s">
        <v>10</v>
      </c>
      <c r="L6" s="230" t="s">
        <v>9</v>
      </c>
      <c r="M6" s="230" t="s">
        <v>10</v>
      </c>
      <c r="N6" s="230" t="s">
        <v>9</v>
      </c>
      <c r="O6" s="230" t="s">
        <v>10</v>
      </c>
      <c r="P6" s="230" t="s">
        <v>9</v>
      </c>
      <c r="Q6" s="230" t="s">
        <v>10</v>
      </c>
      <c r="R6" s="230" t="s">
        <v>9</v>
      </c>
      <c r="S6" s="230" t="s">
        <v>10</v>
      </c>
      <c r="T6" s="230" t="s">
        <v>9</v>
      </c>
      <c r="U6" s="230" t="s">
        <v>10</v>
      </c>
      <c r="V6" s="230" t="s">
        <v>9</v>
      </c>
      <c r="W6" s="230" t="s">
        <v>10</v>
      </c>
      <c r="X6" s="230" t="s">
        <v>9</v>
      </c>
      <c r="Y6" s="230" t="s">
        <v>10</v>
      </c>
    </row>
    <row r="7" spans="1:25" x14ac:dyDescent="0.25">
      <c r="A7" s="325" t="s">
        <v>51</v>
      </c>
      <c r="B7" s="233">
        <v>2011</v>
      </c>
      <c r="C7" s="231">
        <v>8580</v>
      </c>
      <c r="D7" s="231">
        <v>3114</v>
      </c>
      <c r="E7" s="232">
        <v>36.299999999999997</v>
      </c>
      <c r="F7" s="231">
        <v>2392</v>
      </c>
      <c r="G7" s="232">
        <v>27.9</v>
      </c>
      <c r="H7" s="231">
        <v>3074</v>
      </c>
      <c r="I7" s="232">
        <v>35.799999999999997</v>
      </c>
      <c r="J7" s="231">
        <v>883</v>
      </c>
      <c r="K7" s="232">
        <v>10.3</v>
      </c>
      <c r="L7" s="231">
        <v>109</v>
      </c>
      <c r="M7" s="232">
        <v>1.3</v>
      </c>
      <c r="N7" s="231">
        <v>448</v>
      </c>
      <c r="O7" s="232">
        <v>5.2</v>
      </c>
      <c r="P7" s="231">
        <v>326</v>
      </c>
      <c r="Q7" s="232">
        <v>3.8</v>
      </c>
      <c r="R7" s="231">
        <v>7697</v>
      </c>
      <c r="S7" s="232">
        <v>89.7</v>
      </c>
      <c r="T7" s="231">
        <v>3005</v>
      </c>
      <c r="U7" s="232">
        <v>35</v>
      </c>
      <c r="V7" s="231">
        <v>1944</v>
      </c>
      <c r="W7" s="232">
        <v>22.7</v>
      </c>
      <c r="X7" s="231">
        <v>2748</v>
      </c>
      <c r="Y7" s="232">
        <v>32</v>
      </c>
    </row>
    <row r="8" spans="1:25" x14ac:dyDescent="0.25">
      <c r="A8" s="326"/>
      <c r="B8" s="233">
        <v>2001</v>
      </c>
      <c r="C8" s="231">
        <v>7401</v>
      </c>
      <c r="D8" s="231">
        <f>SUM(L8+T8)</f>
        <v>2000</v>
      </c>
      <c r="E8" s="232">
        <v>27.023375219564922</v>
      </c>
      <c r="F8" s="231">
        <f>SUM(N8+V8)</f>
        <v>2069</v>
      </c>
      <c r="G8" s="232">
        <f>SUM(F8/C8*100)</f>
        <v>27.955681664639915</v>
      </c>
      <c r="H8" s="231">
        <f>SUM(C8-D8-F8)</f>
        <v>3332</v>
      </c>
      <c r="I8" s="232">
        <f>SUM(H8/C8*100)</f>
        <v>45.020943115795163</v>
      </c>
      <c r="J8" s="231">
        <v>803</v>
      </c>
      <c r="K8" s="232">
        <f>SUM(J8/C8*100)</f>
        <v>10.849885150655316</v>
      </c>
      <c r="L8" s="231">
        <v>63</v>
      </c>
      <c r="M8" s="232">
        <f>SUM(L8/C8*100)</f>
        <v>0.85123631941629518</v>
      </c>
      <c r="N8" s="231">
        <v>470</v>
      </c>
      <c r="O8" s="232">
        <f>SUM(N8/C8*100)</f>
        <v>6.350493176597757</v>
      </c>
      <c r="P8" s="231">
        <f>SUM(J8-L8-N8)</f>
        <v>270</v>
      </c>
      <c r="Q8" s="232">
        <f>SUM(P8/C8*100)</f>
        <v>3.6481556546412648</v>
      </c>
      <c r="R8" s="231">
        <v>6598</v>
      </c>
      <c r="S8" s="232">
        <f>SUM(R8/C8*100)</f>
        <v>89.150114849344689</v>
      </c>
      <c r="T8" s="231">
        <v>1937</v>
      </c>
      <c r="U8" s="232">
        <f>SUM(T8/C8*100)</f>
        <v>26.172138900148628</v>
      </c>
      <c r="V8" s="231">
        <v>1599</v>
      </c>
      <c r="W8" s="232">
        <f>SUM(V8/C8*100)</f>
        <v>21.605188488042156</v>
      </c>
      <c r="X8" s="231">
        <f>SUM(R8-T8-V8)</f>
        <v>3062</v>
      </c>
      <c r="Y8" s="232">
        <f>SUM(X8/C8*100)</f>
        <v>41.372787461153898</v>
      </c>
    </row>
    <row r="9" spans="1:25" x14ac:dyDescent="0.25">
      <c r="A9" s="327"/>
      <c r="B9" s="233" t="s">
        <v>12</v>
      </c>
      <c r="C9" s="231">
        <f>SUM(C7-C8)</f>
        <v>1179</v>
      </c>
      <c r="D9" s="231">
        <f t="shared" ref="D9:Y9" si="0">SUM(D7-D8)</f>
        <v>1114</v>
      </c>
      <c r="E9" s="232">
        <f t="shared" si="0"/>
        <v>9.2766247804350748</v>
      </c>
      <c r="F9" s="231">
        <f t="shared" si="0"/>
        <v>323</v>
      </c>
      <c r="G9" s="232">
        <f t="shared" si="0"/>
        <v>-5.5681664639916306E-2</v>
      </c>
      <c r="H9" s="231">
        <f t="shared" si="0"/>
        <v>-258</v>
      </c>
      <c r="I9" s="232">
        <f t="shared" si="0"/>
        <v>-9.2209431157951656</v>
      </c>
      <c r="J9" s="231">
        <f t="shared" si="0"/>
        <v>80</v>
      </c>
      <c r="K9" s="232">
        <f t="shared" si="0"/>
        <v>-0.54988515065531551</v>
      </c>
      <c r="L9" s="231">
        <f t="shared" si="0"/>
        <v>46</v>
      </c>
      <c r="M9" s="232">
        <f t="shared" si="0"/>
        <v>0.44876368058370486</v>
      </c>
      <c r="N9" s="231">
        <f t="shared" si="0"/>
        <v>-22</v>
      </c>
      <c r="O9" s="232">
        <f t="shared" si="0"/>
        <v>-1.1504931765977569</v>
      </c>
      <c r="P9" s="231">
        <f t="shared" si="0"/>
        <v>56</v>
      </c>
      <c r="Q9" s="232">
        <f t="shared" si="0"/>
        <v>0.15184434535873503</v>
      </c>
      <c r="R9" s="231">
        <f t="shared" si="0"/>
        <v>1099</v>
      </c>
      <c r="S9" s="232">
        <f t="shared" si="0"/>
        <v>0.54988515065531374</v>
      </c>
      <c r="T9" s="231">
        <f t="shared" si="0"/>
        <v>1068</v>
      </c>
      <c r="U9" s="232">
        <f t="shared" si="0"/>
        <v>8.827861099851372</v>
      </c>
      <c r="V9" s="231">
        <f t="shared" si="0"/>
        <v>345</v>
      </c>
      <c r="W9" s="232">
        <f t="shared" si="0"/>
        <v>1.0948115119578432</v>
      </c>
      <c r="X9" s="231">
        <f t="shared" si="0"/>
        <v>-314</v>
      </c>
      <c r="Y9" s="232">
        <f t="shared" si="0"/>
        <v>-9.3727874611538979</v>
      </c>
    </row>
    <row r="10" spans="1:25" x14ac:dyDescent="0.25">
      <c r="A10" s="318" t="s">
        <v>70</v>
      </c>
      <c r="B10" s="233">
        <v>2011</v>
      </c>
      <c r="C10" s="231">
        <v>90549</v>
      </c>
      <c r="D10" s="231">
        <v>30501</v>
      </c>
      <c r="E10" s="232">
        <v>33.700000000000003</v>
      </c>
      <c r="F10" s="231">
        <v>22233</v>
      </c>
      <c r="G10" s="232">
        <v>24.6</v>
      </c>
      <c r="H10" s="231">
        <v>37815</v>
      </c>
      <c r="I10" s="232">
        <v>41.8</v>
      </c>
      <c r="J10" s="231">
        <v>8485</v>
      </c>
      <c r="K10" s="232">
        <v>9.4</v>
      </c>
      <c r="L10" s="231">
        <v>1111</v>
      </c>
      <c r="M10" s="232">
        <v>1.2</v>
      </c>
      <c r="N10" s="231">
        <v>4091</v>
      </c>
      <c r="O10" s="232">
        <v>4.5</v>
      </c>
      <c r="P10" s="231">
        <v>3283</v>
      </c>
      <c r="Q10" s="232">
        <v>3.6</v>
      </c>
      <c r="R10" s="231">
        <v>82064</v>
      </c>
      <c r="S10" s="232">
        <v>90.6</v>
      </c>
      <c r="T10" s="231">
        <v>29390</v>
      </c>
      <c r="U10" s="232">
        <v>32.5</v>
      </c>
      <c r="V10" s="231">
        <v>18142</v>
      </c>
      <c r="W10" s="232">
        <v>20</v>
      </c>
      <c r="X10" s="231">
        <v>34532</v>
      </c>
      <c r="Y10" s="232">
        <v>38.1</v>
      </c>
    </row>
    <row r="11" spans="1:25" x14ac:dyDescent="0.25">
      <c r="A11" s="319"/>
      <c r="B11" s="233">
        <v>2001</v>
      </c>
      <c r="C11" s="231">
        <v>78371</v>
      </c>
      <c r="D11" s="231">
        <f>SUM(L11+T11)</f>
        <v>19910</v>
      </c>
      <c r="E11" s="232">
        <v>25.404805348917332</v>
      </c>
      <c r="F11" s="231">
        <f>SUM(N11+V11)</f>
        <v>16070</v>
      </c>
      <c r="G11" s="232">
        <f>SUM(F11/C11*100)</f>
        <v>20.505033749728856</v>
      </c>
      <c r="H11" s="231">
        <f>SUM(C11-D11-F11)</f>
        <v>42391</v>
      </c>
      <c r="I11" s="232">
        <f>SUM(H11/C11*100)</f>
        <v>54.090160901353812</v>
      </c>
      <c r="J11" s="231">
        <v>5989</v>
      </c>
      <c r="K11" s="232">
        <f>SUM(J11/C11*100)</f>
        <v>7.6418573196718169</v>
      </c>
      <c r="L11" s="231">
        <v>378</v>
      </c>
      <c r="M11" s="232">
        <f>SUM(L11/C11*100)</f>
        <v>0.48232126679511556</v>
      </c>
      <c r="N11" s="231">
        <v>3025</v>
      </c>
      <c r="O11" s="232">
        <f>SUM(N11/C11*100)</f>
        <v>3.859846116548213</v>
      </c>
      <c r="P11" s="231">
        <f>SUM(J11-L11-N11)</f>
        <v>2586</v>
      </c>
      <c r="Q11" s="232">
        <f>SUM(P11/C11*100)</f>
        <v>3.2996899363284893</v>
      </c>
      <c r="R11" s="231">
        <v>72382</v>
      </c>
      <c r="S11" s="232">
        <f>SUM(R11/C11*100)</f>
        <v>92.358142680328186</v>
      </c>
      <c r="T11" s="231">
        <v>19532</v>
      </c>
      <c r="U11" s="232">
        <f>SUM(T11/C11*100)</f>
        <v>24.922484082122214</v>
      </c>
      <c r="V11" s="231">
        <v>13045</v>
      </c>
      <c r="W11" s="232">
        <f>SUM(V11/C11*100)</f>
        <v>16.64518763318064</v>
      </c>
      <c r="X11" s="231">
        <f>SUM(R11-T11-V11)</f>
        <v>39805</v>
      </c>
      <c r="Y11" s="232">
        <f>SUM(X11/C11*100)</f>
        <v>50.790470965025328</v>
      </c>
    </row>
    <row r="12" spans="1:25" x14ac:dyDescent="0.25">
      <c r="A12" s="320"/>
      <c r="B12" s="233" t="s">
        <v>12</v>
      </c>
      <c r="C12" s="231">
        <f>SUM(C10-C11)</f>
        <v>12178</v>
      </c>
      <c r="D12" s="231">
        <f t="shared" ref="D12:Y12" si="1">SUM(D10-D11)</f>
        <v>10591</v>
      </c>
      <c r="E12" s="232">
        <f t="shared" si="1"/>
        <v>8.2951946510826708</v>
      </c>
      <c r="F12" s="231">
        <f t="shared" si="1"/>
        <v>6163</v>
      </c>
      <c r="G12" s="232">
        <f t="shared" si="1"/>
        <v>4.0949662502711455</v>
      </c>
      <c r="H12" s="231">
        <f t="shared" si="1"/>
        <v>-4576</v>
      </c>
      <c r="I12" s="232">
        <f t="shared" si="1"/>
        <v>-12.290160901353815</v>
      </c>
      <c r="J12" s="231">
        <f t="shared" si="1"/>
        <v>2496</v>
      </c>
      <c r="K12" s="232">
        <f t="shared" si="1"/>
        <v>1.7581426803281834</v>
      </c>
      <c r="L12" s="231">
        <f t="shared" si="1"/>
        <v>733</v>
      </c>
      <c r="M12" s="232">
        <f t="shared" si="1"/>
        <v>0.7176787332048844</v>
      </c>
      <c r="N12" s="231">
        <f t="shared" si="1"/>
        <v>1066</v>
      </c>
      <c r="O12" s="232">
        <f t="shared" si="1"/>
        <v>0.64015388345178703</v>
      </c>
      <c r="P12" s="231">
        <f t="shared" si="1"/>
        <v>697</v>
      </c>
      <c r="Q12" s="232">
        <f t="shared" si="1"/>
        <v>0.30031006367151081</v>
      </c>
      <c r="R12" s="231">
        <f t="shared" si="1"/>
        <v>9682</v>
      </c>
      <c r="S12" s="232">
        <f t="shared" si="1"/>
        <v>-1.7581426803281914</v>
      </c>
      <c r="T12" s="231">
        <f t="shared" si="1"/>
        <v>9858</v>
      </c>
      <c r="U12" s="232">
        <f t="shared" si="1"/>
        <v>7.5775159178777862</v>
      </c>
      <c r="V12" s="231">
        <f t="shared" si="1"/>
        <v>5097</v>
      </c>
      <c r="W12" s="232">
        <f t="shared" si="1"/>
        <v>3.3548123668193597</v>
      </c>
      <c r="X12" s="231">
        <f t="shared" si="1"/>
        <v>-5273</v>
      </c>
      <c r="Y12" s="232">
        <f t="shared" si="1"/>
        <v>-12.690470965025327</v>
      </c>
    </row>
    <row r="13" spans="1:25" x14ac:dyDescent="0.25">
      <c r="A13" s="318" t="s">
        <v>69</v>
      </c>
      <c r="B13" s="233">
        <v>2011</v>
      </c>
      <c r="C13" s="231">
        <v>1564681</v>
      </c>
      <c r="D13" s="231">
        <v>522789</v>
      </c>
      <c r="E13" s="232">
        <v>33.4</v>
      </c>
      <c r="F13" s="231">
        <v>407873</v>
      </c>
      <c r="G13" s="232">
        <v>26.1</v>
      </c>
      <c r="H13" s="231">
        <v>634019</v>
      </c>
      <c r="I13" s="232">
        <v>40.5</v>
      </c>
      <c r="J13" s="231">
        <v>151744</v>
      </c>
      <c r="K13" s="232">
        <v>9.6999999999999993</v>
      </c>
      <c r="L13" s="231">
        <v>22130</v>
      </c>
      <c r="M13" s="232">
        <v>1.4</v>
      </c>
      <c r="N13" s="231">
        <v>80078</v>
      </c>
      <c r="O13" s="232">
        <v>5.0999999999999996</v>
      </c>
      <c r="P13" s="231">
        <v>49536</v>
      </c>
      <c r="Q13" s="232">
        <v>3.2</v>
      </c>
      <c r="R13" s="231">
        <v>1412937</v>
      </c>
      <c r="S13" s="232">
        <v>90.3</v>
      </c>
      <c r="T13" s="231">
        <v>500659</v>
      </c>
      <c r="U13" s="232">
        <v>32</v>
      </c>
      <c r="V13" s="231">
        <v>327795</v>
      </c>
      <c r="W13" s="232">
        <v>20.9</v>
      </c>
      <c r="X13" s="231">
        <v>584483</v>
      </c>
      <c r="Y13" s="232">
        <v>37.4</v>
      </c>
    </row>
    <row r="14" spans="1:25" x14ac:dyDescent="0.25">
      <c r="A14" s="319"/>
      <c r="B14" s="233">
        <v>2001</v>
      </c>
      <c r="C14" s="231">
        <v>1311974</v>
      </c>
      <c r="D14" s="231">
        <f>SUM(L14+T14)</f>
        <v>322172</v>
      </c>
      <c r="E14" s="232">
        <v>24.556279316510846</v>
      </c>
      <c r="F14" s="231">
        <f>SUM(N14+V14)</f>
        <v>326897</v>
      </c>
      <c r="G14" s="232">
        <f>SUM(F14/C14*100)</f>
        <v>24.91642364863938</v>
      </c>
      <c r="H14" s="231">
        <f>SUM(C14-D14-F14)</f>
        <v>662905</v>
      </c>
      <c r="I14" s="232">
        <f>SUM(H14/C14*100)</f>
        <v>50.527297034849774</v>
      </c>
      <c r="J14" s="231">
        <v>125099</v>
      </c>
      <c r="K14" s="232">
        <f>SUM(J14/C14*100)</f>
        <v>9.5351737153327729</v>
      </c>
      <c r="L14" s="231">
        <v>8746</v>
      </c>
      <c r="M14" s="232">
        <f>SUM(L14/C14*100)</f>
        <v>0.66662906429548141</v>
      </c>
      <c r="N14" s="231">
        <v>70377</v>
      </c>
      <c r="O14" s="232">
        <f>SUM(N14/C14*100)</f>
        <v>5.3642069126369885</v>
      </c>
      <c r="P14" s="231">
        <f>SUM(J14-L14-N14)</f>
        <v>45976</v>
      </c>
      <c r="Q14" s="232">
        <f>SUM(P14/C14*100)</f>
        <v>3.504337738400304</v>
      </c>
      <c r="R14" s="231">
        <v>1186875</v>
      </c>
      <c r="S14" s="232">
        <f>SUM(R14/C14*100)</f>
        <v>90.464826284667225</v>
      </c>
      <c r="T14" s="231">
        <v>313426</v>
      </c>
      <c r="U14" s="232">
        <f>SUM(T14/C14*100)</f>
        <v>23.889650252215365</v>
      </c>
      <c r="V14" s="231">
        <v>256520</v>
      </c>
      <c r="W14" s="232">
        <f>SUM(V14/C14*100)</f>
        <v>19.552216736002389</v>
      </c>
      <c r="X14" s="231">
        <f>SUM(R14-T14-V14)</f>
        <v>616929</v>
      </c>
      <c r="Y14" s="232">
        <f>SUM(X14/C14*100)</f>
        <v>47.022959296449471</v>
      </c>
    </row>
    <row r="15" spans="1:25" x14ac:dyDescent="0.25">
      <c r="A15" s="320"/>
      <c r="B15" s="233" t="s">
        <v>12</v>
      </c>
      <c r="C15" s="231">
        <f>SUM(C13-C14)</f>
        <v>252707</v>
      </c>
      <c r="D15" s="231">
        <f t="shared" ref="D15:Y15" si="2">SUM(D13-D14)</f>
        <v>200617</v>
      </c>
      <c r="E15" s="232">
        <f t="shared" si="2"/>
        <v>8.8437206834891526</v>
      </c>
      <c r="F15" s="231">
        <f t="shared" si="2"/>
        <v>80976</v>
      </c>
      <c r="G15" s="232">
        <f t="shared" si="2"/>
        <v>1.183576351360621</v>
      </c>
      <c r="H15" s="231">
        <f t="shared" si="2"/>
        <v>-28886</v>
      </c>
      <c r="I15" s="232">
        <f t="shared" si="2"/>
        <v>-10.027297034849774</v>
      </c>
      <c r="J15" s="231">
        <f t="shared" si="2"/>
        <v>26645</v>
      </c>
      <c r="K15" s="232">
        <f t="shared" si="2"/>
        <v>0.16482628466722637</v>
      </c>
      <c r="L15" s="231">
        <f t="shared" si="2"/>
        <v>13384</v>
      </c>
      <c r="M15" s="232">
        <f t="shared" si="2"/>
        <v>0.7333709357045185</v>
      </c>
      <c r="N15" s="231">
        <f t="shared" si="2"/>
        <v>9701</v>
      </c>
      <c r="O15" s="232">
        <f t="shared" si="2"/>
        <v>-0.26420691263698881</v>
      </c>
      <c r="P15" s="231">
        <f t="shared" si="2"/>
        <v>3560</v>
      </c>
      <c r="Q15" s="232">
        <f t="shared" si="2"/>
        <v>-0.30433773840030387</v>
      </c>
      <c r="R15" s="231">
        <f t="shared" si="2"/>
        <v>226062</v>
      </c>
      <c r="S15" s="232">
        <f t="shared" si="2"/>
        <v>-0.16482628466722815</v>
      </c>
      <c r="T15" s="231">
        <f t="shared" si="2"/>
        <v>187233</v>
      </c>
      <c r="U15" s="232">
        <f t="shared" si="2"/>
        <v>8.1103497477846354</v>
      </c>
      <c r="V15" s="231">
        <f t="shared" si="2"/>
        <v>71275</v>
      </c>
      <c r="W15" s="232">
        <f t="shared" si="2"/>
        <v>1.3477832639976093</v>
      </c>
      <c r="X15" s="231">
        <f t="shared" si="2"/>
        <v>-32446</v>
      </c>
      <c r="Y15" s="232">
        <f t="shared" si="2"/>
        <v>-9.6229592964494728</v>
      </c>
    </row>
    <row r="17" spans="1:1" x14ac:dyDescent="0.25">
      <c r="A17" s="19" t="s">
        <v>319</v>
      </c>
    </row>
  </sheetData>
  <mergeCells count="15">
    <mergeCell ref="T5:U5"/>
    <mergeCell ref="V5:W5"/>
    <mergeCell ref="X5:Y5"/>
    <mergeCell ref="A13:A15"/>
    <mergeCell ref="D5:E5"/>
    <mergeCell ref="F5:G5"/>
    <mergeCell ref="H5:I5"/>
    <mergeCell ref="J5:K5"/>
    <mergeCell ref="L5:M5"/>
    <mergeCell ref="N5:O5"/>
    <mergeCell ref="A10:A12"/>
    <mergeCell ref="A7:A9"/>
    <mergeCell ref="A5:B6"/>
    <mergeCell ref="P5:Q5"/>
    <mergeCell ref="R5:S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DL35"/>
  <sheetViews>
    <sheetView workbookViewId="0">
      <selection activeCell="I33" sqref="I33"/>
    </sheetView>
  </sheetViews>
  <sheetFormatPr defaultRowHeight="15" x14ac:dyDescent="0.25"/>
  <cols>
    <col min="1" max="1" width="16.42578125" customWidth="1"/>
    <col min="2" max="2" width="9.28515625" bestFit="1" customWidth="1"/>
    <col min="3" max="3" width="11.7109375" customWidth="1"/>
    <col min="4" max="4" width="11.140625" customWidth="1"/>
    <col min="5" max="13" width="9.28515625" bestFit="1" customWidth="1"/>
  </cols>
  <sheetData>
    <row r="1" spans="1:116" s="106" customFormat="1" ht="18.75" x14ac:dyDescent="0.25">
      <c r="A1" s="151" t="s">
        <v>356</v>
      </c>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c r="BG1" s="107"/>
      <c r="BH1" s="107"/>
    </row>
    <row r="2" spans="1:116" s="106" customFormat="1" ht="18.75" x14ac:dyDescent="0.25">
      <c r="A2" s="151"/>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row>
    <row r="3" spans="1:116" s="28" customFormat="1" ht="11.25" x14ac:dyDescent="0.2">
      <c r="A3" s="75" t="s">
        <v>16</v>
      </c>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CW3" s="77"/>
    </row>
    <row r="4" spans="1:116" s="28" customFormat="1" ht="15.75" x14ac:dyDescent="0.2">
      <c r="A4" s="105" t="s">
        <v>88</v>
      </c>
      <c r="D4" s="76"/>
      <c r="E4" s="76"/>
      <c r="F4" s="76"/>
      <c r="G4" s="76"/>
      <c r="H4" s="76"/>
      <c r="I4" s="78"/>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8"/>
      <c r="AL4" s="76"/>
      <c r="AM4" s="76"/>
      <c r="AN4" s="76"/>
      <c r="AO4" s="76"/>
      <c r="AP4" s="76"/>
      <c r="AQ4" s="76"/>
      <c r="AR4" s="76"/>
      <c r="AS4" s="76"/>
      <c r="AT4" s="76"/>
      <c r="AU4" s="76"/>
      <c r="AV4" s="76"/>
      <c r="AW4" s="76"/>
      <c r="AX4" s="76"/>
      <c r="AY4" s="76"/>
      <c r="AZ4" s="76"/>
      <c r="BA4" s="76"/>
      <c r="BB4" s="76"/>
      <c r="BC4" s="76"/>
      <c r="BD4" s="76"/>
      <c r="BE4" s="76"/>
      <c r="BF4" s="76"/>
      <c r="BG4" s="76"/>
      <c r="BH4" s="76"/>
      <c r="BN4" s="77"/>
      <c r="CP4" s="77"/>
      <c r="CU4" s="76"/>
      <c r="CV4" s="76"/>
      <c r="CW4" s="76"/>
      <c r="CX4" s="76"/>
      <c r="CY4" s="76"/>
      <c r="CZ4" s="76"/>
      <c r="DA4" s="76"/>
      <c r="DB4" s="76"/>
      <c r="DC4" s="76"/>
      <c r="DD4" s="76"/>
      <c r="DE4" s="76"/>
      <c r="DF4" s="76"/>
      <c r="DG4" s="76"/>
      <c r="DH4" s="76"/>
      <c r="DI4" s="76"/>
      <c r="DJ4" s="76"/>
      <c r="DK4" s="76"/>
      <c r="DL4" s="76"/>
    </row>
    <row r="5" spans="1:116" s="19" customFormat="1" ht="25.5" x14ac:dyDescent="0.2">
      <c r="A5" s="293"/>
      <c r="B5" s="294"/>
      <c r="C5" s="131" t="s">
        <v>89</v>
      </c>
      <c r="D5" s="330" t="s">
        <v>90</v>
      </c>
      <c r="E5" s="330"/>
      <c r="F5" s="330" t="s">
        <v>91</v>
      </c>
      <c r="G5" s="330"/>
      <c r="H5" s="330" t="s">
        <v>344</v>
      </c>
      <c r="I5" s="330"/>
      <c r="J5" s="330" t="s">
        <v>92</v>
      </c>
      <c r="K5" s="330"/>
      <c r="L5" s="330" t="s">
        <v>93</v>
      </c>
      <c r="M5" s="330"/>
      <c r="N5" s="330" t="s">
        <v>94</v>
      </c>
      <c r="O5" s="330"/>
      <c r="P5" s="330" t="s">
        <v>95</v>
      </c>
      <c r="Q5" s="330"/>
      <c r="R5" s="330" t="s">
        <v>96</v>
      </c>
      <c r="S5" s="330"/>
      <c r="T5" s="336" t="s">
        <v>97</v>
      </c>
      <c r="U5" s="337"/>
      <c r="V5" s="336" t="s">
        <v>98</v>
      </c>
      <c r="W5" s="337"/>
      <c r="X5" s="336" t="s">
        <v>99</v>
      </c>
      <c r="Y5" s="337"/>
      <c r="Z5" s="336" t="s">
        <v>346</v>
      </c>
      <c r="AA5" s="337"/>
      <c r="AB5" s="336" t="s">
        <v>100</v>
      </c>
      <c r="AC5" s="337"/>
      <c r="AD5" s="336" t="s">
        <v>101</v>
      </c>
      <c r="AE5" s="337"/>
      <c r="AF5" s="336" t="s">
        <v>102</v>
      </c>
      <c r="AG5" s="337"/>
      <c r="AH5" s="336" t="s">
        <v>103</v>
      </c>
      <c r="AI5" s="337"/>
      <c r="AJ5" s="336" t="s">
        <v>345</v>
      </c>
      <c r="AK5" s="337"/>
      <c r="AL5" s="336" t="s">
        <v>104</v>
      </c>
      <c r="AM5" s="337"/>
    </row>
    <row r="6" spans="1:116" s="19" customFormat="1" ht="12.75" x14ac:dyDescent="0.2">
      <c r="A6" s="295"/>
      <c r="B6" s="296"/>
      <c r="C6" s="175" t="s">
        <v>9</v>
      </c>
      <c r="D6" s="175" t="s">
        <v>9</v>
      </c>
      <c r="E6" s="175" t="s">
        <v>10</v>
      </c>
      <c r="F6" s="175" t="s">
        <v>9</v>
      </c>
      <c r="G6" s="175" t="s">
        <v>10</v>
      </c>
      <c r="H6" s="175" t="s">
        <v>9</v>
      </c>
      <c r="I6" s="175" t="s">
        <v>10</v>
      </c>
      <c r="J6" s="175" t="s">
        <v>9</v>
      </c>
      <c r="K6" s="175" t="s">
        <v>10</v>
      </c>
      <c r="L6" s="175" t="s">
        <v>9</v>
      </c>
      <c r="M6" s="175" t="s">
        <v>10</v>
      </c>
      <c r="N6" s="175" t="s">
        <v>9</v>
      </c>
      <c r="O6" s="175" t="s">
        <v>10</v>
      </c>
      <c r="P6" s="175" t="s">
        <v>9</v>
      </c>
      <c r="Q6" s="175" t="s">
        <v>10</v>
      </c>
      <c r="R6" s="175" t="s">
        <v>9</v>
      </c>
      <c r="S6" s="175" t="s">
        <v>10</v>
      </c>
      <c r="T6" s="175" t="s">
        <v>9</v>
      </c>
      <c r="U6" s="175" t="s">
        <v>10</v>
      </c>
      <c r="V6" s="175" t="s">
        <v>9</v>
      </c>
      <c r="W6" s="175" t="s">
        <v>10</v>
      </c>
      <c r="X6" s="175" t="s">
        <v>9</v>
      </c>
      <c r="Y6" s="175" t="s">
        <v>10</v>
      </c>
      <c r="Z6" s="175" t="s">
        <v>9</v>
      </c>
      <c r="AA6" s="175" t="s">
        <v>10</v>
      </c>
      <c r="AB6" s="175" t="s">
        <v>9</v>
      </c>
      <c r="AC6" s="175" t="s">
        <v>10</v>
      </c>
      <c r="AD6" s="175" t="s">
        <v>9</v>
      </c>
      <c r="AE6" s="175" t="s">
        <v>10</v>
      </c>
      <c r="AF6" s="175" t="s">
        <v>9</v>
      </c>
      <c r="AG6" s="175" t="s">
        <v>10</v>
      </c>
      <c r="AH6" s="175" t="s">
        <v>9</v>
      </c>
      <c r="AI6" s="175" t="s">
        <v>10</v>
      </c>
      <c r="AJ6" s="175" t="s">
        <v>9</v>
      </c>
      <c r="AK6" s="175" t="s">
        <v>10</v>
      </c>
      <c r="AL6" s="175" t="s">
        <v>9</v>
      </c>
      <c r="AM6" s="175" t="s">
        <v>10</v>
      </c>
    </row>
    <row r="7" spans="1:116" s="19" customFormat="1" ht="12.75" x14ac:dyDescent="0.2">
      <c r="A7" s="287" t="s">
        <v>51</v>
      </c>
      <c r="B7" s="169">
        <v>2011</v>
      </c>
      <c r="C7" s="117">
        <v>316028</v>
      </c>
      <c r="D7" s="117">
        <v>307097</v>
      </c>
      <c r="E7" s="118">
        <v>97.2</v>
      </c>
      <c r="F7" s="117">
        <v>833</v>
      </c>
      <c r="G7" s="118">
        <v>0.3</v>
      </c>
      <c r="H7" s="117">
        <v>156</v>
      </c>
      <c r="I7" s="118">
        <v>0</v>
      </c>
      <c r="J7" s="117">
        <v>2980</v>
      </c>
      <c r="K7" s="118">
        <v>0.9</v>
      </c>
      <c r="L7" s="117">
        <v>515</v>
      </c>
      <c r="M7" s="118">
        <v>0.2</v>
      </c>
      <c r="N7" s="117">
        <v>230</v>
      </c>
      <c r="O7" s="118">
        <v>0.1</v>
      </c>
      <c r="P7" s="117">
        <v>624</v>
      </c>
      <c r="Q7" s="118">
        <v>0.2</v>
      </c>
      <c r="R7" s="117">
        <v>323</v>
      </c>
      <c r="S7" s="118">
        <v>0.1</v>
      </c>
      <c r="T7" s="117">
        <v>939</v>
      </c>
      <c r="U7" s="118">
        <v>0.3</v>
      </c>
      <c r="V7" s="117">
        <v>351</v>
      </c>
      <c r="W7" s="118">
        <v>0.1</v>
      </c>
      <c r="X7" s="117">
        <v>295</v>
      </c>
      <c r="Y7" s="118">
        <v>0.1</v>
      </c>
      <c r="Z7" s="117">
        <v>452</v>
      </c>
      <c r="AA7" s="118">
        <v>0.1</v>
      </c>
      <c r="AB7" s="117">
        <v>621</v>
      </c>
      <c r="AC7" s="118">
        <v>0.2</v>
      </c>
      <c r="AD7" s="117">
        <v>193</v>
      </c>
      <c r="AE7" s="118">
        <v>0.1</v>
      </c>
      <c r="AF7" s="117">
        <v>114</v>
      </c>
      <c r="AG7" s="118">
        <v>0</v>
      </c>
      <c r="AH7" s="117">
        <v>31</v>
      </c>
      <c r="AI7" s="118">
        <v>0</v>
      </c>
      <c r="AJ7" s="117">
        <v>73</v>
      </c>
      <c r="AK7" s="118">
        <v>0</v>
      </c>
      <c r="AL7" s="117">
        <v>201</v>
      </c>
      <c r="AM7" s="118">
        <v>0.1</v>
      </c>
    </row>
    <row r="8" spans="1:116" s="19" customFormat="1" ht="12.75" x14ac:dyDescent="0.2">
      <c r="A8" s="288"/>
      <c r="B8" s="169">
        <v>2001</v>
      </c>
      <c r="C8" s="117">
        <v>307190</v>
      </c>
      <c r="D8" s="117">
        <v>301330</v>
      </c>
      <c r="E8" s="118">
        <v>98.09</v>
      </c>
      <c r="F8" s="117">
        <v>841</v>
      </c>
      <c r="G8" s="118">
        <v>0.27</v>
      </c>
      <c r="H8" s="117"/>
      <c r="I8" s="118"/>
      <c r="J8" s="117">
        <v>2050</v>
      </c>
      <c r="K8" s="118">
        <v>0.67</v>
      </c>
      <c r="L8" s="117">
        <v>208</v>
      </c>
      <c r="M8" s="118">
        <v>7.0000000000000007E-2</v>
      </c>
      <c r="N8" s="117">
        <v>114</v>
      </c>
      <c r="O8" s="118">
        <v>0.04</v>
      </c>
      <c r="P8" s="117">
        <v>355</v>
      </c>
      <c r="Q8" s="118">
        <v>0.12</v>
      </c>
      <c r="R8" s="117">
        <v>194</v>
      </c>
      <c r="S8" s="118">
        <v>0.06</v>
      </c>
      <c r="T8" s="117">
        <v>696</v>
      </c>
      <c r="U8" s="118">
        <v>0.23</v>
      </c>
      <c r="V8" s="117">
        <v>227</v>
      </c>
      <c r="W8" s="118">
        <v>7.0000000000000007E-2</v>
      </c>
      <c r="X8" s="117">
        <v>223</v>
      </c>
      <c r="Y8" s="118">
        <v>7.0000000000000007E-2</v>
      </c>
      <c r="Z8" s="117">
        <v>433</v>
      </c>
      <c r="AA8" s="118">
        <v>0.14000000000000001</v>
      </c>
      <c r="AB8" s="117">
        <v>74</v>
      </c>
      <c r="AC8" s="118">
        <v>0.02</v>
      </c>
      <c r="AD8" s="117">
        <v>71</v>
      </c>
      <c r="AE8" s="118">
        <v>0.02</v>
      </c>
      <c r="AF8" s="117">
        <v>121</v>
      </c>
      <c r="AG8" s="118">
        <v>0.04</v>
      </c>
      <c r="AH8" s="117">
        <v>12</v>
      </c>
      <c r="AI8" s="118">
        <v>0</v>
      </c>
      <c r="AJ8" s="117"/>
      <c r="AK8" s="118"/>
      <c r="AL8" s="117">
        <v>241</v>
      </c>
      <c r="AM8" s="118">
        <v>0.08</v>
      </c>
    </row>
    <row r="9" spans="1:116" s="19" customFormat="1" ht="12.75" x14ac:dyDescent="0.2">
      <c r="A9" s="289"/>
      <c r="B9" s="169" t="s">
        <v>12</v>
      </c>
      <c r="C9" s="117">
        <f>SUM(C7-C8)</f>
        <v>8838</v>
      </c>
      <c r="D9" s="117">
        <f t="shared" ref="D9:AM9" si="0">SUM(D7-D8)</f>
        <v>5767</v>
      </c>
      <c r="E9" s="118">
        <f t="shared" si="0"/>
        <v>-0.89000000000000057</v>
      </c>
      <c r="F9" s="117">
        <f t="shared" si="0"/>
        <v>-8</v>
      </c>
      <c r="G9" s="118">
        <f t="shared" si="0"/>
        <v>2.9999999999999971E-2</v>
      </c>
      <c r="H9" s="117">
        <f t="shared" si="0"/>
        <v>156</v>
      </c>
      <c r="I9" s="118">
        <f t="shared" si="0"/>
        <v>0</v>
      </c>
      <c r="J9" s="117">
        <f t="shared" si="0"/>
        <v>930</v>
      </c>
      <c r="K9" s="118">
        <f t="shared" si="0"/>
        <v>0.22999999999999998</v>
      </c>
      <c r="L9" s="117">
        <f t="shared" si="0"/>
        <v>307</v>
      </c>
      <c r="M9" s="118">
        <f t="shared" si="0"/>
        <v>0.13</v>
      </c>
      <c r="N9" s="117">
        <f t="shared" si="0"/>
        <v>116</v>
      </c>
      <c r="O9" s="118">
        <f t="shared" si="0"/>
        <v>6.0000000000000005E-2</v>
      </c>
      <c r="P9" s="117">
        <f t="shared" si="0"/>
        <v>269</v>
      </c>
      <c r="Q9" s="118">
        <f t="shared" si="0"/>
        <v>8.0000000000000016E-2</v>
      </c>
      <c r="R9" s="117">
        <f t="shared" si="0"/>
        <v>129</v>
      </c>
      <c r="S9" s="118">
        <f t="shared" si="0"/>
        <v>4.0000000000000008E-2</v>
      </c>
      <c r="T9" s="117">
        <f t="shared" si="0"/>
        <v>243</v>
      </c>
      <c r="U9" s="118">
        <f t="shared" si="0"/>
        <v>6.9999999999999979E-2</v>
      </c>
      <c r="V9" s="117">
        <f t="shared" si="0"/>
        <v>124</v>
      </c>
      <c r="W9" s="118">
        <f t="shared" si="0"/>
        <v>0.03</v>
      </c>
      <c r="X9" s="117">
        <f t="shared" si="0"/>
        <v>72</v>
      </c>
      <c r="Y9" s="118">
        <f t="shared" si="0"/>
        <v>0.03</v>
      </c>
      <c r="Z9" s="117">
        <f t="shared" si="0"/>
        <v>19</v>
      </c>
      <c r="AA9" s="118">
        <f t="shared" si="0"/>
        <v>-4.0000000000000008E-2</v>
      </c>
      <c r="AB9" s="117">
        <f t="shared" si="0"/>
        <v>547</v>
      </c>
      <c r="AC9" s="118">
        <f t="shared" si="0"/>
        <v>0.18000000000000002</v>
      </c>
      <c r="AD9" s="117">
        <f t="shared" si="0"/>
        <v>122</v>
      </c>
      <c r="AE9" s="118">
        <f t="shared" si="0"/>
        <v>0.08</v>
      </c>
      <c r="AF9" s="117">
        <f t="shared" si="0"/>
        <v>-7</v>
      </c>
      <c r="AG9" s="118">
        <f t="shared" si="0"/>
        <v>-0.04</v>
      </c>
      <c r="AH9" s="117">
        <f t="shared" si="0"/>
        <v>19</v>
      </c>
      <c r="AI9" s="118">
        <f t="shared" si="0"/>
        <v>0</v>
      </c>
      <c r="AJ9" s="117">
        <f t="shared" si="0"/>
        <v>73</v>
      </c>
      <c r="AK9" s="118">
        <f t="shared" si="0"/>
        <v>0</v>
      </c>
      <c r="AL9" s="117">
        <f t="shared" si="0"/>
        <v>-40</v>
      </c>
      <c r="AM9" s="118">
        <f t="shared" si="0"/>
        <v>2.0000000000000004E-2</v>
      </c>
    </row>
    <row r="10" spans="1:116" s="19" customFormat="1" ht="12.75" x14ac:dyDescent="0.2">
      <c r="A10" s="331" t="s">
        <v>70</v>
      </c>
      <c r="B10" s="169">
        <v>2011</v>
      </c>
      <c r="C10" s="117">
        <v>2596886</v>
      </c>
      <c r="D10" s="117">
        <v>2431423</v>
      </c>
      <c r="E10" s="118">
        <v>93.6</v>
      </c>
      <c r="F10" s="117">
        <v>8035</v>
      </c>
      <c r="G10" s="118">
        <v>0.3</v>
      </c>
      <c r="H10" s="117">
        <v>1684</v>
      </c>
      <c r="I10" s="118">
        <v>0.1</v>
      </c>
      <c r="J10" s="117">
        <v>34425</v>
      </c>
      <c r="K10" s="118">
        <v>1.3</v>
      </c>
      <c r="L10" s="117">
        <v>5938</v>
      </c>
      <c r="M10" s="118">
        <v>0.2</v>
      </c>
      <c r="N10" s="117">
        <v>3549</v>
      </c>
      <c r="O10" s="118">
        <v>0.1</v>
      </c>
      <c r="P10" s="117">
        <v>8022</v>
      </c>
      <c r="Q10" s="118">
        <v>0.3</v>
      </c>
      <c r="R10" s="117">
        <v>4940</v>
      </c>
      <c r="S10" s="118">
        <v>0.2</v>
      </c>
      <c r="T10" s="117">
        <v>15817</v>
      </c>
      <c r="U10" s="118">
        <v>0.6</v>
      </c>
      <c r="V10" s="117">
        <v>19831</v>
      </c>
      <c r="W10" s="118">
        <v>0.8</v>
      </c>
      <c r="X10" s="117">
        <v>10972</v>
      </c>
      <c r="Y10" s="118">
        <v>0.4</v>
      </c>
      <c r="Z10" s="117">
        <v>14284</v>
      </c>
      <c r="AA10" s="118">
        <v>0.6</v>
      </c>
      <c r="AB10" s="117">
        <v>13695</v>
      </c>
      <c r="AC10" s="118">
        <v>0.5</v>
      </c>
      <c r="AD10" s="117">
        <v>10982</v>
      </c>
      <c r="AE10" s="118">
        <v>0.4</v>
      </c>
      <c r="AF10" s="117">
        <v>1193</v>
      </c>
      <c r="AG10" s="118">
        <v>0</v>
      </c>
      <c r="AH10" s="117">
        <v>1045</v>
      </c>
      <c r="AI10" s="118">
        <v>0</v>
      </c>
      <c r="AJ10" s="117">
        <v>5850</v>
      </c>
      <c r="AK10" s="118">
        <v>0.2</v>
      </c>
      <c r="AL10" s="117">
        <v>5201</v>
      </c>
      <c r="AM10" s="118">
        <v>0.2</v>
      </c>
    </row>
    <row r="11" spans="1:116" s="19" customFormat="1" ht="12.75" x14ac:dyDescent="0.2">
      <c r="A11" s="332"/>
      <c r="B11" s="169">
        <v>2001</v>
      </c>
      <c r="C11" s="117">
        <v>2515442</v>
      </c>
      <c r="D11" s="117">
        <v>2425592</v>
      </c>
      <c r="E11" s="118">
        <v>96.43</v>
      </c>
      <c r="F11" s="117">
        <v>8682</v>
      </c>
      <c r="G11" s="118">
        <v>0.35</v>
      </c>
      <c r="H11" s="117"/>
      <c r="I11" s="118"/>
      <c r="J11" s="117">
        <v>21142</v>
      </c>
      <c r="K11" s="118">
        <v>0.84</v>
      </c>
      <c r="L11" s="117">
        <v>2783</v>
      </c>
      <c r="M11" s="118">
        <v>0.11</v>
      </c>
      <c r="N11" s="117">
        <v>1741</v>
      </c>
      <c r="O11" s="118">
        <v>7.0000000000000007E-2</v>
      </c>
      <c r="P11" s="117">
        <v>4733</v>
      </c>
      <c r="Q11" s="118">
        <v>0.19</v>
      </c>
      <c r="R11" s="117">
        <v>2971</v>
      </c>
      <c r="S11" s="118">
        <v>0.12</v>
      </c>
      <c r="T11" s="117">
        <v>10156</v>
      </c>
      <c r="U11" s="118">
        <v>0.4</v>
      </c>
      <c r="V11" s="117">
        <v>14074</v>
      </c>
      <c r="W11" s="118">
        <v>0.56000000000000005</v>
      </c>
      <c r="X11" s="117">
        <v>6167</v>
      </c>
      <c r="Y11" s="118">
        <v>0.25</v>
      </c>
      <c r="Z11" s="117">
        <v>6048</v>
      </c>
      <c r="AA11" s="118">
        <v>0.24</v>
      </c>
      <c r="AB11" s="117">
        <v>3185</v>
      </c>
      <c r="AC11" s="118">
        <v>0.13</v>
      </c>
      <c r="AD11" s="117">
        <v>927</v>
      </c>
      <c r="AE11" s="118">
        <v>0.04</v>
      </c>
      <c r="AF11" s="117">
        <v>2597</v>
      </c>
      <c r="AG11" s="118">
        <v>0.1</v>
      </c>
      <c r="AH11" s="117">
        <v>429</v>
      </c>
      <c r="AI11" s="118">
        <v>0.02</v>
      </c>
      <c r="AJ11" s="117"/>
      <c r="AK11" s="118"/>
      <c r="AL11" s="117">
        <v>4215</v>
      </c>
      <c r="AM11" s="118">
        <v>0.17</v>
      </c>
    </row>
    <row r="12" spans="1:116" s="19" customFormat="1" ht="12.75" x14ac:dyDescent="0.2">
      <c r="A12" s="333"/>
      <c r="B12" s="169" t="s">
        <v>12</v>
      </c>
      <c r="C12" s="117">
        <f>SUM(C10-C11)</f>
        <v>81444</v>
      </c>
      <c r="D12" s="117">
        <f t="shared" ref="D12:AM12" si="1">SUM(D10-D11)</f>
        <v>5831</v>
      </c>
      <c r="E12" s="118">
        <f t="shared" si="1"/>
        <v>-2.8300000000000125</v>
      </c>
      <c r="F12" s="117">
        <f t="shared" si="1"/>
        <v>-647</v>
      </c>
      <c r="G12" s="118">
        <f t="shared" si="1"/>
        <v>-4.9999999999999989E-2</v>
      </c>
      <c r="H12" s="117">
        <f t="shared" si="1"/>
        <v>1684</v>
      </c>
      <c r="I12" s="118">
        <f t="shared" si="1"/>
        <v>0.1</v>
      </c>
      <c r="J12" s="117">
        <f t="shared" si="1"/>
        <v>13283</v>
      </c>
      <c r="K12" s="118">
        <f t="shared" si="1"/>
        <v>0.46000000000000008</v>
      </c>
      <c r="L12" s="117">
        <f t="shared" si="1"/>
        <v>3155</v>
      </c>
      <c r="M12" s="118">
        <f t="shared" si="1"/>
        <v>9.0000000000000011E-2</v>
      </c>
      <c r="N12" s="117">
        <f t="shared" si="1"/>
        <v>1808</v>
      </c>
      <c r="O12" s="118">
        <f t="shared" si="1"/>
        <v>0.03</v>
      </c>
      <c r="P12" s="117">
        <f t="shared" si="1"/>
        <v>3289</v>
      </c>
      <c r="Q12" s="118">
        <f t="shared" si="1"/>
        <v>0.10999999999999999</v>
      </c>
      <c r="R12" s="117">
        <f t="shared" si="1"/>
        <v>1969</v>
      </c>
      <c r="S12" s="118">
        <f t="shared" si="1"/>
        <v>8.0000000000000016E-2</v>
      </c>
      <c r="T12" s="117">
        <f t="shared" si="1"/>
        <v>5661</v>
      </c>
      <c r="U12" s="118">
        <f t="shared" si="1"/>
        <v>0.19999999999999996</v>
      </c>
      <c r="V12" s="117">
        <f t="shared" si="1"/>
        <v>5757</v>
      </c>
      <c r="W12" s="118">
        <f t="shared" si="1"/>
        <v>0.24</v>
      </c>
      <c r="X12" s="117">
        <f t="shared" si="1"/>
        <v>4805</v>
      </c>
      <c r="Y12" s="118">
        <f t="shared" si="1"/>
        <v>0.15000000000000002</v>
      </c>
      <c r="Z12" s="117">
        <f t="shared" si="1"/>
        <v>8236</v>
      </c>
      <c r="AA12" s="118">
        <f t="shared" si="1"/>
        <v>0.36</v>
      </c>
      <c r="AB12" s="117">
        <f t="shared" si="1"/>
        <v>10510</v>
      </c>
      <c r="AC12" s="118">
        <f t="shared" si="1"/>
        <v>0.37</v>
      </c>
      <c r="AD12" s="117">
        <f t="shared" si="1"/>
        <v>10055</v>
      </c>
      <c r="AE12" s="118">
        <f t="shared" si="1"/>
        <v>0.36000000000000004</v>
      </c>
      <c r="AF12" s="117">
        <f t="shared" si="1"/>
        <v>-1404</v>
      </c>
      <c r="AG12" s="118">
        <f t="shared" si="1"/>
        <v>-0.1</v>
      </c>
      <c r="AH12" s="117">
        <f t="shared" si="1"/>
        <v>616</v>
      </c>
      <c r="AI12" s="118">
        <f t="shared" si="1"/>
        <v>-0.02</v>
      </c>
      <c r="AJ12" s="117">
        <f t="shared" si="1"/>
        <v>5850</v>
      </c>
      <c r="AK12" s="118">
        <f t="shared" si="1"/>
        <v>0.2</v>
      </c>
      <c r="AL12" s="117">
        <f t="shared" si="1"/>
        <v>986</v>
      </c>
      <c r="AM12" s="118">
        <f t="shared" si="1"/>
        <v>0.03</v>
      </c>
    </row>
    <row r="13" spans="1:116" s="19" customFormat="1" ht="15" customHeight="1" x14ac:dyDescent="0.2">
      <c r="A13" s="287" t="s">
        <v>69</v>
      </c>
      <c r="B13" s="169">
        <v>2011</v>
      </c>
      <c r="C13" s="117">
        <v>53012456</v>
      </c>
      <c r="D13" s="117">
        <v>42279236</v>
      </c>
      <c r="E13" s="118">
        <v>79.8</v>
      </c>
      <c r="F13" s="117">
        <v>517001</v>
      </c>
      <c r="G13" s="118">
        <v>1</v>
      </c>
      <c r="H13" s="117">
        <v>54895</v>
      </c>
      <c r="I13" s="118">
        <v>0.1</v>
      </c>
      <c r="J13" s="117">
        <v>2430010</v>
      </c>
      <c r="K13" s="118">
        <v>4.5999999999999996</v>
      </c>
      <c r="L13" s="117">
        <v>415616</v>
      </c>
      <c r="M13" s="118">
        <v>0.8</v>
      </c>
      <c r="N13" s="117">
        <v>161550</v>
      </c>
      <c r="O13" s="118">
        <v>0.3</v>
      </c>
      <c r="P13" s="117">
        <v>332708</v>
      </c>
      <c r="Q13" s="118">
        <v>0.6</v>
      </c>
      <c r="R13" s="117">
        <v>283005</v>
      </c>
      <c r="S13" s="118">
        <v>0.5</v>
      </c>
      <c r="T13" s="117">
        <v>1395702</v>
      </c>
      <c r="U13" s="118">
        <v>2.6</v>
      </c>
      <c r="V13" s="117">
        <v>1112282</v>
      </c>
      <c r="W13" s="118">
        <v>2.1</v>
      </c>
      <c r="X13" s="117">
        <v>436514</v>
      </c>
      <c r="Y13" s="118">
        <v>0.8</v>
      </c>
      <c r="Z13" s="117">
        <v>379503</v>
      </c>
      <c r="AA13" s="118">
        <v>0.7</v>
      </c>
      <c r="AB13" s="117">
        <v>819402</v>
      </c>
      <c r="AC13" s="118">
        <v>1.5</v>
      </c>
      <c r="AD13" s="117">
        <v>977741</v>
      </c>
      <c r="AE13" s="118">
        <v>1.8</v>
      </c>
      <c r="AF13" s="117">
        <v>591016</v>
      </c>
      <c r="AG13" s="118">
        <v>1.1000000000000001</v>
      </c>
      <c r="AH13" s="117">
        <v>277857</v>
      </c>
      <c r="AI13" s="118">
        <v>0.5</v>
      </c>
      <c r="AJ13" s="117">
        <v>220985</v>
      </c>
      <c r="AK13" s="118">
        <v>0.4</v>
      </c>
      <c r="AL13" s="117">
        <v>327433</v>
      </c>
      <c r="AM13" s="118">
        <v>0.6</v>
      </c>
    </row>
    <row r="14" spans="1:116" s="19" customFormat="1" ht="12.75" x14ac:dyDescent="0.2">
      <c r="A14" s="288"/>
      <c r="B14" s="169">
        <v>2001</v>
      </c>
      <c r="C14" s="117">
        <v>49138831</v>
      </c>
      <c r="D14" s="117">
        <v>42747136</v>
      </c>
      <c r="E14" s="118">
        <v>86.99</v>
      </c>
      <c r="F14" s="117">
        <v>624115</v>
      </c>
      <c r="G14" s="118">
        <v>1.27</v>
      </c>
      <c r="H14" s="117"/>
      <c r="I14" s="118"/>
      <c r="J14" s="117">
        <v>1308110</v>
      </c>
      <c r="K14" s="118">
        <v>2.66</v>
      </c>
      <c r="L14" s="117">
        <v>231424</v>
      </c>
      <c r="M14" s="118">
        <v>0.47</v>
      </c>
      <c r="N14" s="117">
        <v>76498</v>
      </c>
      <c r="O14" s="118">
        <v>0.16</v>
      </c>
      <c r="P14" s="117">
        <v>184014</v>
      </c>
      <c r="Q14" s="118">
        <v>0.37</v>
      </c>
      <c r="R14" s="117">
        <v>151437</v>
      </c>
      <c r="S14" s="118">
        <v>0.31</v>
      </c>
      <c r="T14" s="117">
        <v>1028546</v>
      </c>
      <c r="U14" s="118">
        <v>2.09</v>
      </c>
      <c r="V14" s="117">
        <v>706539</v>
      </c>
      <c r="W14" s="118">
        <v>1.44</v>
      </c>
      <c r="X14" s="117">
        <v>275394</v>
      </c>
      <c r="Y14" s="118">
        <v>0.56000000000000005</v>
      </c>
      <c r="Z14" s="117">
        <v>220681</v>
      </c>
      <c r="AA14" s="118">
        <v>0.45</v>
      </c>
      <c r="AB14" s="117">
        <v>237810</v>
      </c>
      <c r="AC14" s="118">
        <v>0.48</v>
      </c>
      <c r="AD14" s="117">
        <v>561246</v>
      </c>
      <c r="AE14" s="118">
        <v>1.1399999999999999</v>
      </c>
      <c r="AF14" s="117">
        <v>475938</v>
      </c>
      <c r="AG14" s="118">
        <v>0.97</v>
      </c>
      <c r="AH14" s="117">
        <v>95324</v>
      </c>
      <c r="AI14" s="118">
        <v>0.19</v>
      </c>
      <c r="AJ14" s="117"/>
      <c r="AK14" s="118"/>
      <c r="AL14" s="117">
        <v>214619</v>
      </c>
      <c r="AM14" s="118">
        <v>0.44</v>
      </c>
    </row>
    <row r="15" spans="1:116" s="19" customFormat="1" ht="12.75" x14ac:dyDescent="0.2">
      <c r="A15" s="289"/>
      <c r="B15" s="169" t="s">
        <v>12</v>
      </c>
      <c r="C15" s="117">
        <f>SUM(C13-C14)</f>
        <v>3873625</v>
      </c>
      <c r="D15" s="117">
        <f t="shared" ref="D15:AM15" si="2">SUM(D13-D14)</f>
        <v>-467900</v>
      </c>
      <c r="E15" s="118">
        <f t="shared" si="2"/>
        <v>-7.1899999999999977</v>
      </c>
      <c r="F15" s="117">
        <f t="shared" si="2"/>
        <v>-107114</v>
      </c>
      <c r="G15" s="118">
        <f t="shared" si="2"/>
        <v>-0.27</v>
      </c>
      <c r="H15" s="117">
        <f t="shared" si="2"/>
        <v>54895</v>
      </c>
      <c r="I15" s="118">
        <f t="shared" si="2"/>
        <v>0.1</v>
      </c>
      <c r="J15" s="117">
        <f t="shared" si="2"/>
        <v>1121900</v>
      </c>
      <c r="K15" s="118">
        <f t="shared" si="2"/>
        <v>1.9399999999999995</v>
      </c>
      <c r="L15" s="117">
        <f t="shared" si="2"/>
        <v>184192</v>
      </c>
      <c r="M15" s="118">
        <f t="shared" si="2"/>
        <v>0.33000000000000007</v>
      </c>
      <c r="N15" s="117">
        <f t="shared" si="2"/>
        <v>85052</v>
      </c>
      <c r="O15" s="118">
        <f t="shared" si="2"/>
        <v>0.13999999999999999</v>
      </c>
      <c r="P15" s="117">
        <f t="shared" si="2"/>
        <v>148694</v>
      </c>
      <c r="Q15" s="118">
        <f t="shared" si="2"/>
        <v>0.22999999999999998</v>
      </c>
      <c r="R15" s="117">
        <f t="shared" si="2"/>
        <v>131568</v>
      </c>
      <c r="S15" s="118">
        <f t="shared" si="2"/>
        <v>0.19</v>
      </c>
      <c r="T15" s="117">
        <f t="shared" si="2"/>
        <v>367156</v>
      </c>
      <c r="U15" s="118">
        <f t="shared" si="2"/>
        <v>0.51000000000000023</v>
      </c>
      <c r="V15" s="117">
        <f t="shared" si="2"/>
        <v>405743</v>
      </c>
      <c r="W15" s="118">
        <f t="shared" si="2"/>
        <v>0.66000000000000014</v>
      </c>
      <c r="X15" s="117">
        <f t="shared" si="2"/>
        <v>161120</v>
      </c>
      <c r="Y15" s="118">
        <f t="shared" si="2"/>
        <v>0.24</v>
      </c>
      <c r="Z15" s="117">
        <f t="shared" si="2"/>
        <v>158822</v>
      </c>
      <c r="AA15" s="118">
        <f t="shared" si="2"/>
        <v>0.24999999999999994</v>
      </c>
      <c r="AB15" s="117">
        <f t="shared" si="2"/>
        <v>581592</v>
      </c>
      <c r="AC15" s="118">
        <f t="shared" si="2"/>
        <v>1.02</v>
      </c>
      <c r="AD15" s="117">
        <f t="shared" si="2"/>
        <v>416495</v>
      </c>
      <c r="AE15" s="118">
        <f t="shared" si="2"/>
        <v>0.66000000000000014</v>
      </c>
      <c r="AF15" s="117">
        <f t="shared" si="2"/>
        <v>115078</v>
      </c>
      <c r="AG15" s="118">
        <f t="shared" si="2"/>
        <v>0.13000000000000012</v>
      </c>
      <c r="AH15" s="117">
        <f t="shared" si="2"/>
        <v>182533</v>
      </c>
      <c r="AI15" s="118">
        <f t="shared" si="2"/>
        <v>0.31</v>
      </c>
      <c r="AJ15" s="117">
        <f t="shared" si="2"/>
        <v>220985</v>
      </c>
      <c r="AK15" s="118">
        <f t="shared" si="2"/>
        <v>0.4</v>
      </c>
      <c r="AL15" s="117">
        <f t="shared" si="2"/>
        <v>112814</v>
      </c>
      <c r="AM15" s="118">
        <f t="shared" si="2"/>
        <v>0.15999999999999998</v>
      </c>
    </row>
    <row r="16" spans="1:116" s="79" customFormat="1" x14ac:dyDescent="0.25"/>
    <row r="17" spans="1:15" s="79" customFormat="1" x14ac:dyDescent="0.25"/>
    <row r="18" spans="1:15" s="79" customFormat="1" x14ac:dyDescent="0.25"/>
    <row r="19" spans="1:15" s="79" customFormat="1" ht="25.5" x14ac:dyDescent="0.25">
      <c r="A19" s="293"/>
      <c r="B19" s="294"/>
      <c r="C19" s="207" t="s">
        <v>89</v>
      </c>
      <c r="D19" s="334" t="s">
        <v>105</v>
      </c>
      <c r="E19" s="335"/>
      <c r="F19" s="334" t="s">
        <v>106</v>
      </c>
      <c r="G19" s="335"/>
      <c r="H19" s="334" t="s">
        <v>107</v>
      </c>
      <c r="I19" s="335"/>
      <c r="J19" s="334" t="s">
        <v>108</v>
      </c>
      <c r="K19" s="335"/>
      <c r="L19" s="334" t="s">
        <v>109</v>
      </c>
      <c r="M19" s="335"/>
    </row>
    <row r="20" spans="1:15" s="79" customFormat="1" x14ac:dyDescent="0.25">
      <c r="A20" s="295"/>
      <c r="B20" s="296"/>
      <c r="C20" s="175" t="s">
        <v>9</v>
      </c>
      <c r="D20" s="175" t="s">
        <v>9</v>
      </c>
      <c r="E20" s="175" t="s">
        <v>10</v>
      </c>
      <c r="F20" s="175" t="s">
        <v>9</v>
      </c>
      <c r="G20" s="175" t="s">
        <v>10</v>
      </c>
      <c r="H20" s="243" t="s">
        <v>9</v>
      </c>
      <c r="I20" s="244" t="s">
        <v>10</v>
      </c>
      <c r="J20" s="243" t="s">
        <v>9</v>
      </c>
      <c r="K20" s="244" t="s">
        <v>10</v>
      </c>
      <c r="L20" s="243" t="s">
        <v>9</v>
      </c>
      <c r="M20" s="244" t="s">
        <v>10</v>
      </c>
    </row>
    <row r="21" spans="1:15" s="79" customFormat="1" x14ac:dyDescent="0.25">
      <c r="A21" s="287" t="s">
        <v>51</v>
      </c>
      <c r="B21" s="169">
        <v>2011</v>
      </c>
      <c r="C21" s="117">
        <v>316028</v>
      </c>
      <c r="D21" s="117">
        <v>311066</v>
      </c>
      <c r="E21" s="118">
        <v>98.4</v>
      </c>
      <c r="F21" s="117">
        <v>1692</v>
      </c>
      <c r="G21" s="118">
        <v>0.5</v>
      </c>
      <c r="H21" s="117">
        <v>2658</v>
      </c>
      <c r="I21" s="118">
        <v>0.8</v>
      </c>
      <c r="J21" s="117">
        <v>338</v>
      </c>
      <c r="K21" s="118">
        <v>0.1</v>
      </c>
      <c r="L21" s="117">
        <v>274</v>
      </c>
      <c r="M21" s="118">
        <v>0.1</v>
      </c>
    </row>
    <row r="22" spans="1:15" s="79" customFormat="1" x14ac:dyDescent="0.25">
      <c r="A22" s="288"/>
      <c r="B22" s="169">
        <v>2001</v>
      </c>
      <c r="C22" s="117">
        <v>307190</v>
      </c>
      <c r="D22" s="117">
        <v>304221</v>
      </c>
      <c r="E22" s="118">
        <v>99</v>
      </c>
      <c r="F22" s="117">
        <v>871</v>
      </c>
      <c r="G22" s="118">
        <v>0.3</v>
      </c>
      <c r="H22" s="117">
        <v>1650</v>
      </c>
      <c r="I22" s="118">
        <v>0.5</v>
      </c>
      <c r="J22" s="117">
        <v>201</v>
      </c>
      <c r="K22" s="118">
        <v>0.1</v>
      </c>
      <c r="L22" s="117">
        <v>241</v>
      </c>
      <c r="M22" s="118">
        <v>0.1</v>
      </c>
    </row>
    <row r="23" spans="1:15" s="79" customFormat="1" ht="14.25" customHeight="1" x14ac:dyDescent="0.25">
      <c r="A23" s="289"/>
      <c r="B23" s="169" t="s">
        <v>12</v>
      </c>
      <c r="C23" s="117">
        <f t="shared" ref="C23" si="3">SUM(C21-C22)</f>
        <v>8838</v>
      </c>
      <c r="D23" s="117">
        <f>SUM(D21-D22)</f>
        <v>6845</v>
      </c>
      <c r="E23" s="118">
        <f t="shared" ref="E23:M23" si="4">SUM(E21-E22)</f>
        <v>-0.59999999999999432</v>
      </c>
      <c r="F23" s="117">
        <f t="shared" si="4"/>
        <v>821</v>
      </c>
      <c r="G23" s="118">
        <f t="shared" si="4"/>
        <v>0.2</v>
      </c>
      <c r="H23" s="117">
        <f t="shared" si="4"/>
        <v>1008</v>
      </c>
      <c r="I23" s="118">
        <f t="shared" si="4"/>
        <v>0.30000000000000004</v>
      </c>
      <c r="J23" s="117">
        <f t="shared" si="4"/>
        <v>137</v>
      </c>
      <c r="K23" s="118">
        <f t="shared" si="4"/>
        <v>0</v>
      </c>
      <c r="L23" s="117">
        <f t="shared" si="4"/>
        <v>33</v>
      </c>
      <c r="M23" s="118">
        <f t="shared" si="4"/>
        <v>0</v>
      </c>
    </row>
    <row r="24" spans="1:15" s="79" customFormat="1" x14ac:dyDescent="0.25">
      <c r="A24" s="287" t="s">
        <v>70</v>
      </c>
      <c r="B24" s="169">
        <v>2011</v>
      </c>
      <c r="C24" s="117">
        <v>2596886</v>
      </c>
      <c r="D24" s="117">
        <f>SUM(D10+F10+H10+J10)</f>
        <v>2475567</v>
      </c>
      <c r="E24" s="118">
        <f>SUM(D24/C10*100)</f>
        <v>95.328289343467517</v>
      </c>
      <c r="F24" s="117">
        <f>SUM(L10+N10+P10+R10)</f>
        <v>22449</v>
      </c>
      <c r="G24" s="118">
        <f>SUM(F24/C10*100)</f>
        <v>0.86445843213756779</v>
      </c>
      <c r="H24" s="117">
        <f>SUM(T10+V10+X10+Z10+AB10)</f>
        <v>74599</v>
      </c>
      <c r="I24" s="118">
        <f>SUM(H24/C10*100)</f>
        <v>2.8726328379451389</v>
      </c>
      <c r="J24" s="117">
        <f>SUM(AD10+AF10+AH10)</f>
        <v>13220</v>
      </c>
      <c r="K24" s="118">
        <f>SUM(J24/C10*100)</f>
        <v>0.50907124918074953</v>
      </c>
      <c r="L24" s="117">
        <f>SUM(AJ10+AL10)</f>
        <v>11051</v>
      </c>
      <c r="M24" s="118">
        <f>SUM(L24/C10*100)</f>
        <v>0.42554813726902141</v>
      </c>
    </row>
    <row r="25" spans="1:15" s="79" customFormat="1" x14ac:dyDescent="0.25">
      <c r="A25" s="288"/>
      <c r="B25" s="169">
        <v>2001</v>
      </c>
      <c r="C25" s="117">
        <v>2515442</v>
      </c>
      <c r="D25" s="117">
        <f>SUM(D11+F11+J11)</f>
        <v>2455416</v>
      </c>
      <c r="E25" s="118">
        <f>SUM(D25/C11*100)</f>
        <v>97.613699699694919</v>
      </c>
      <c r="F25" s="117">
        <f>SUM(L11+N11+P11+R11)</f>
        <v>12228</v>
      </c>
      <c r="G25" s="118">
        <f>SUM(F25/C11*100)</f>
        <v>0.48611735035035591</v>
      </c>
      <c r="H25" s="117">
        <f>SUM(T11+V11+X11+Z11+AB11)</f>
        <v>39630</v>
      </c>
      <c r="I25" s="118">
        <f>SUM(H25/C11*100)</f>
        <v>1.5754686452718845</v>
      </c>
      <c r="J25" s="117">
        <f>SUM(AD11+AF11+AH11)</f>
        <v>3953</v>
      </c>
      <c r="K25" s="118">
        <f>SUM(J25/C11*100)</f>
        <v>0.15714932007973151</v>
      </c>
      <c r="L25" s="117">
        <v>4215</v>
      </c>
      <c r="M25" s="118">
        <f>SUM(L25/C11*100)</f>
        <v>0.16756498460310357</v>
      </c>
    </row>
    <row r="26" spans="1:15" s="79" customFormat="1" x14ac:dyDescent="0.25">
      <c r="A26" s="289"/>
      <c r="B26" s="169" t="s">
        <v>12</v>
      </c>
      <c r="C26" s="117">
        <f t="shared" ref="C26" si="5">SUM(C24-C25)</f>
        <v>81444</v>
      </c>
      <c r="D26" s="117">
        <v>20151</v>
      </c>
      <c r="E26" s="118">
        <v>-2.285410356227402</v>
      </c>
      <c r="F26" s="117">
        <v>10221</v>
      </c>
      <c r="G26" s="118">
        <v>0.37834108178721187</v>
      </c>
      <c r="H26" s="117">
        <v>34969</v>
      </c>
      <c r="I26" s="118">
        <v>1.2971641926732544</v>
      </c>
      <c r="J26" s="117">
        <v>9267</v>
      </c>
      <c r="K26" s="118">
        <v>0.35192192910101805</v>
      </c>
      <c r="L26" s="117">
        <v>6836</v>
      </c>
      <c r="M26" s="118">
        <v>0.25798315266591787</v>
      </c>
    </row>
    <row r="27" spans="1:15" s="79" customFormat="1" x14ac:dyDescent="0.25">
      <c r="A27" s="287" t="s">
        <v>69</v>
      </c>
      <c r="B27" s="169">
        <v>2011</v>
      </c>
      <c r="C27" s="117">
        <v>53012456</v>
      </c>
      <c r="D27" s="117">
        <f>SUM(D13+F13+H13+J13)</f>
        <v>45281142</v>
      </c>
      <c r="E27" s="118">
        <f>SUM(D27/C13*100)</f>
        <v>85.416042599497743</v>
      </c>
      <c r="F27" s="117">
        <f>SUM(L13+N13+P13+R13)</f>
        <v>1192879</v>
      </c>
      <c r="G27" s="118">
        <f>SUM(F27/C13*100)</f>
        <v>2.2501862581126217</v>
      </c>
      <c r="H27" s="117">
        <f>SUM(T13+V13+X13+Z13+AB13)</f>
        <v>4143403</v>
      </c>
      <c r="I27" s="118">
        <f>SUM(H27/C13*100)</f>
        <v>7.8159046243773345</v>
      </c>
      <c r="J27" s="117">
        <f>SUM(AD13+AF13+AH13)</f>
        <v>1846614</v>
      </c>
      <c r="K27" s="118">
        <f>SUM(J27/C13*100)</f>
        <v>3.4833587034715006</v>
      </c>
      <c r="L27" s="117">
        <f>SUM(AJ13+AL13)</f>
        <v>548418</v>
      </c>
      <c r="M27" s="118">
        <f>SUM(L27/C13*100)</f>
        <v>1.034507814540794</v>
      </c>
      <c r="O27" s="80"/>
    </row>
    <row r="28" spans="1:15" s="79" customFormat="1" x14ac:dyDescent="0.25">
      <c r="A28" s="288"/>
      <c r="B28" s="169">
        <v>2001</v>
      </c>
      <c r="C28" s="117">
        <v>49138831</v>
      </c>
      <c r="D28" s="117">
        <f>SUM(D14+F14+J14)</f>
        <v>44679361</v>
      </c>
      <c r="E28" s="118">
        <f>SUM(D28/C14*100)</f>
        <v>90.924753582355265</v>
      </c>
      <c r="F28" s="117">
        <f>SUM(L14+N14+P14+R14)</f>
        <v>643373</v>
      </c>
      <c r="G28" s="118">
        <f>SUM(F28/C14*100)</f>
        <v>1.3092965113476143</v>
      </c>
      <c r="H28" s="117">
        <f>SUM(T14+V14+X14+Z14+AB14)</f>
        <v>2468970</v>
      </c>
      <c r="I28" s="118">
        <f>SUM(H28/C14*100)</f>
        <v>5.0244785025512719</v>
      </c>
      <c r="J28" s="117">
        <f>SUM(AD14+AF14+AH14)</f>
        <v>1132508</v>
      </c>
      <c r="K28" s="118">
        <f>SUM(J28/C14*100)</f>
        <v>2.3047109118244999</v>
      </c>
      <c r="L28" s="117">
        <v>214619</v>
      </c>
      <c r="M28" s="118">
        <f>SUM(L28/C14*100)</f>
        <v>0.4367604919213483</v>
      </c>
    </row>
    <row r="29" spans="1:15" s="79" customFormat="1" x14ac:dyDescent="0.25">
      <c r="A29" s="289"/>
      <c r="B29" s="169" t="s">
        <v>12</v>
      </c>
      <c r="C29" s="117">
        <f t="shared" ref="C29" si="6">SUM(C27-C28)</f>
        <v>3873625</v>
      </c>
      <c r="D29" s="117">
        <f t="shared" ref="D29:M29" si="7">SUM(D27-D28)</f>
        <v>601781</v>
      </c>
      <c r="E29" s="118">
        <f t="shared" si="7"/>
        <v>-5.5087109828575223</v>
      </c>
      <c r="F29" s="117">
        <f t="shared" si="7"/>
        <v>549506</v>
      </c>
      <c r="G29" s="118">
        <f t="shared" si="7"/>
        <v>0.94088974676500747</v>
      </c>
      <c r="H29" s="117">
        <f t="shared" si="7"/>
        <v>1674433</v>
      </c>
      <c r="I29" s="118">
        <f t="shared" si="7"/>
        <v>2.7914261218260625</v>
      </c>
      <c r="J29" s="117">
        <f t="shared" si="7"/>
        <v>714106</v>
      </c>
      <c r="K29" s="118">
        <f t="shared" si="7"/>
        <v>1.1786477916470006</v>
      </c>
      <c r="L29" s="117">
        <f t="shared" si="7"/>
        <v>333799</v>
      </c>
      <c r="M29" s="118">
        <f t="shared" si="7"/>
        <v>0.59774732261944563</v>
      </c>
    </row>
    <row r="32" spans="1:15" x14ac:dyDescent="0.25">
      <c r="A32" s="19" t="s">
        <v>235</v>
      </c>
      <c r="C32" s="56"/>
      <c r="D32" s="17"/>
      <c r="E32" s="17"/>
      <c r="F32" s="17"/>
      <c r="G32" s="17"/>
      <c r="H32" s="17"/>
    </row>
    <row r="34" spans="1:1" x14ac:dyDescent="0.25">
      <c r="A34" s="19" t="s">
        <v>348</v>
      </c>
    </row>
    <row r="35" spans="1:1" s="19" customFormat="1" ht="12.75" x14ac:dyDescent="0.2">
      <c r="A35" s="19" t="s">
        <v>347</v>
      </c>
    </row>
  </sheetData>
  <mergeCells count="31">
    <mergeCell ref="A27:A29"/>
    <mergeCell ref="A24:A26"/>
    <mergeCell ref="A21:A23"/>
    <mergeCell ref="H19:I19"/>
    <mergeCell ref="AL5:AM5"/>
    <mergeCell ref="P5:Q5"/>
    <mergeCell ref="R5:S5"/>
    <mergeCell ref="T5:U5"/>
    <mergeCell ref="V5:W5"/>
    <mergeCell ref="X5:Y5"/>
    <mergeCell ref="Z5:AA5"/>
    <mergeCell ref="AB5:AC5"/>
    <mergeCell ref="AD5:AE5"/>
    <mergeCell ref="AF5:AG5"/>
    <mergeCell ref="AH5:AI5"/>
    <mergeCell ref="AJ5:AK5"/>
    <mergeCell ref="A5:B6"/>
    <mergeCell ref="A19:B20"/>
    <mergeCell ref="N5:O5"/>
    <mergeCell ref="D5:E5"/>
    <mergeCell ref="F5:G5"/>
    <mergeCell ref="H5:I5"/>
    <mergeCell ref="J5:K5"/>
    <mergeCell ref="L5:M5"/>
    <mergeCell ref="A13:A15"/>
    <mergeCell ref="A10:A12"/>
    <mergeCell ref="A7:A9"/>
    <mergeCell ref="D19:E19"/>
    <mergeCell ref="F19:G19"/>
    <mergeCell ref="J19:K19"/>
    <mergeCell ref="L19:M1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Contents</vt:lpstr>
      <vt:lpstr>Population</vt:lpstr>
      <vt:lpstr>Age Structure</vt:lpstr>
      <vt:lpstr>Marital Status</vt:lpstr>
      <vt:lpstr>Living Arrangements</vt:lpstr>
      <vt:lpstr>Household Composition</vt:lpstr>
      <vt:lpstr>Households w Adults Not in Empl</vt:lpstr>
      <vt:lpstr>Lone Parents</vt:lpstr>
      <vt:lpstr>Ethnic Group</vt:lpstr>
      <vt:lpstr>Country of Birth</vt:lpstr>
      <vt:lpstr>Religion</vt:lpstr>
      <vt:lpstr>Health</vt:lpstr>
      <vt:lpstr>Household Spaces</vt:lpstr>
      <vt:lpstr>Tenure</vt:lpstr>
      <vt:lpstr>Car or Van Availability</vt:lpstr>
      <vt:lpstr>Central Heating, Rooms &amp; Occupa</vt:lpstr>
      <vt:lpstr>Care</vt:lpstr>
      <vt:lpstr>Qualifications</vt:lpstr>
      <vt:lpstr>Economic Activity</vt:lpstr>
      <vt:lpstr>Occupation</vt:lpstr>
      <vt:lpstr>Hours Worked</vt:lpstr>
    </vt:vector>
  </TitlesOfParts>
  <Company>Northumberland County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Isabel</dc:creator>
  <cp:lastModifiedBy>Jamieson, Myra</cp:lastModifiedBy>
  <dcterms:created xsi:type="dcterms:W3CDTF">2013-07-23T07:15:21Z</dcterms:created>
  <dcterms:modified xsi:type="dcterms:W3CDTF">2016-09-01T13:23:28Z</dcterms:modified>
</cp:coreProperties>
</file>