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20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M167" i="1" l="1"/>
  <c r="G167" i="1"/>
  <c r="F167" i="1"/>
  <c r="E167" i="1"/>
  <c r="D167" i="1"/>
  <c r="K167" i="1" s="1"/>
  <c r="L167" i="1" s="1"/>
  <c r="M166" i="1"/>
  <c r="N166" i="1" s="1"/>
  <c r="K166" i="1"/>
  <c r="L166" i="1" s="1"/>
  <c r="G166" i="1"/>
  <c r="F166" i="1"/>
  <c r="E166" i="1"/>
  <c r="D166" i="1"/>
  <c r="I166" i="1" s="1"/>
  <c r="J166" i="1" s="1"/>
  <c r="M165" i="1"/>
  <c r="N165" i="1" s="1"/>
  <c r="L165" i="1"/>
  <c r="K165" i="1"/>
  <c r="G165" i="1"/>
  <c r="F165" i="1"/>
  <c r="E165" i="1"/>
  <c r="D165" i="1"/>
  <c r="I165" i="1" s="1"/>
  <c r="J165" i="1" s="1"/>
  <c r="M164" i="1"/>
  <c r="N164" i="1" s="1"/>
  <c r="K164" i="1"/>
  <c r="L164" i="1" s="1"/>
  <c r="G164" i="1"/>
  <c r="F164" i="1"/>
  <c r="E164" i="1"/>
  <c r="D164" i="1"/>
  <c r="I164" i="1" s="1"/>
  <c r="J164" i="1" s="1"/>
  <c r="M163" i="1"/>
  <c r="G163" i="1"/>
  <c r="F163" i="1"/>
  <c r="E163" i="1"/>
  <c r="D163" i="1"/>
  <c r="K163" i="1" s="1"/>
  <c r="L163" i="1" s="1"/>
  <c r="M162" i="1"/>
  <c r="G162" i="1"/>
  <c r="F162" i="1"/>
  <c r="E162" i="1"/>
  <c r="D162" i="1"/>
  <c r="M161" i="1"/>
  <c r="G161" i="1"/>
  <c r="F161" i="1"/>
  <c r="E161" i="1"/>
  <c r="D161" i="1"/>
  <c r="K161" i="1" s="1"/>
  <c r="L161" i="1" s="1"/>
  <c r="N160" i="1"/>
  <c r="M160" i="1"/>
  <c r="G160" i="1"/>
  <c r="F160" i="1"/>
  <c r="E160" i="1"/>
  <c r="D160" i="1"/>
  <c r="K160" i="1" s="1"/>
  <c r="L160" i="1" s="1"/>
  <c r="M159" i="1"/>
  <c r="G159" i="1"/>
  <c r="F159" i="1"/>
  <c r="E159" i="1"/>
  <c r="D159" i="1"/>
  <c r="K159" i="1" s="1"/>
  <c r="L159" i="1" s="1"/>
  <c r="M158" i="1"/>
  <c r="N158" i="1" s="1"/>
  <c r="K158" i="1"/>
  <c r="L158" i="1" s="1"/>
  <c r="G158" i="1"/>
  <c r="F158" i="1"/>
  <c r="E158" i="1"/>
  <c r="D158" i="1"/>
  <c r="I158" i="1" s="1"/>
  <c r="J158" i="1" s="1"/>
  <c r="M157" i="1"/>
  <c r="N157" i="1" s="1"/>
  <c r="L157" i="1"/>
  <c r="K157" i="1"/>
  <c r="G157" i="1"/>
  <c r="F157" i="1"/>
  <c r="E157" i="1"/>
  <c r="D157" i="1"/>
  <c r="I157" i="1" s="1"/>
  <c r="J157" i="1" s="1"/>
  <c r="M156" i="1"/>
  <c r="N156" i="1" s="1"/>
  <c r="K156" i="1"/>
  <c r="L156" i="1" s="1"/>
  <c r="G156" i="1"/>
  <c r="F156" i="1"/>
  <c r="E156" i="1"/>
  <c r="D156" i="1"/>
  <c r="I156" i="1" s="1"/>
  <c r="J156" i="1" s="1"/>
  <c r="M155" i="1"/>
  <c r="N155" i="1" s="1"/>
  <c r="L155" i="1"/>
  <c r="G155" i="1"/>
  <c r="F155" i="1"/>
  <c r="E155" i="1"/>
  <c r="D155" i="1"/>
  <c r="K155" i="1" s="1"/>
  <c r="M154" i="1"/>
  <c r="N154" i="1" s="1"/>
  <c r="G154" i="1"/>
  <c r="F154" i="1"/>
  <c r="E154" i="1"/>
  <c r="D154" i="1"/>
  <c r="K154" i="1" s="1"/>
  <c r="L154" i="1" s="1"/>
  <c r="M153" i="1"/>
  <c r="K153" i="1"/>
  <c r="L153" i="1" s="1"/>
  <c r="G153" i="1"/>
  <c r="F153" i="1"/>
  <c r="E153" i="1"/>
  <c r="D153" i="1"/>
  <c r="I153" i="1" s="1"/>
  <c r="J153" i="1" s="1"/>
  <c r="M152" i="1"/>
  <c r="K152" i="1"/>
  <c r="L152" i="1" s="1"/>
  <c r="G152" i="1"/>
  <c r="F152" i="1"/>
  <c r="E152" i="1"/>
  <c r="D152" i="1"/>
  <c r="N152" i="1" s="1"/>
  <c r="M151" i="1"/>
  <c r="K151" i="1"/>
  <c r="L151" i="1" s="1"/>
  <c r="G151" i="1"/>
  <c r="F151" i="1"/>
  <c r="E151" i="1"/>
  <c r="D151" i="1"/>
  <c r="I151" i="1" s="1"/>
  <c r="J151" i="1" s="1"/>
  <c r="M150" i="1"/>
  <c r="N150" i="1" s="1"/>
  <c r="K150" i="1"/>
  <c r="L150" i="1" s="1"/>
  <c r="G150" i="1"/>
  <c r="F150" i="1"/>
  <c r="E150" i="1"/>
  <c r="D150" i="1"/>
  <c r="I150" i="1" s="1"/>
  <c r="J150" i="1" s="1"/>
  <c r="M149" i="1"/>
  <c r="N149" i="1" s="1"/>
  <c r="K149" i="1"/>
  <c r="L149" i="1" s="1"/>
  <c r="G149" i="1"/>
  <c r="F149" i="1"/>
  <c r="E149" i="1"/>
  <c r="D149" i="1"/>
  <c r="I149" i="1" s="1"/>
  <c r="J149" i="1" s="1"/>
  <c r="M148" i="1"/>
  <c r="G148" i="1"/>
  <c r="F148" i="1"/>
  <c r="E148" i="1"/>
  <c r="D148" i="1"/>
  <c r="M147" i="1"/>
  <c r="N147" i="1" s="1"/>
  <c r="L147" i="1"/>
  <c r="G147" i="1"/>
  <c r="F147" i="1"/>
  <c r="E147" i="1"/>
  <c r="D147" i="1"/>
  <c r="K147" i="1" s="1"/>
  <c r="M146" i="1"/>
  <c r="N146" i="1" s="1"/>
  <c r="G146" i="1"/>
  <c r="F146" i="1"/>
  <c r="E146" i="1"/>
  <c r="D146" i="1"/>
  <c r="K146" i="1" s="1"/>
  <c r="L146" i="1" s="1"/>
  <c r="M145" i="1"/>
  <c r="N145" i="1" s="1"/>
  <c r="K145" i="1"/>
  <c r="L145" i="1" s="1"/>
  <c r="G145" i="1"/>
  <c r="F145" i="1"/>
  <c r="E145" i="1"/>
  <c r="D145" i="1"/>
  <c r="I145" i="1" s="1"/>
  <c r="J145" i="1" s="1"/>
  <c r="M144" i="1"/>
  <c r="K144" i="1"/>
  <c r="L144" i="1" s="1"/>
  <c r="G144" i="1"/>
  <c r="F144" i="1"/>
  <c r="E144" i="1"/>
  <c r="D144" i="1"/>
  <c r="N144" i="1" s="1"/>
  <c r="M143" i="1"/>
  <c r="L143" i="1"/>
  <c r="K143" i="1"/>
  <c r="G143" i="1"/>
  <c r="F143" i="1"/>
  <c r="E143" i="1"/>
  <c r="D143" i="1"/>
  <c r="I143" i="1" s="1"/>
  <c r="J143" i="1" s="1"/>
  <c r="M142" i="1"/>
  <c r="N142" i="1" s="1"/>
  <c r="K142" i="1"/>
  <c r="L142" i="1" s="1"/>
  <c r="G142" i="1"/>
  <c r="F142" i="1"/>
  <c r="E142" i="1"/>
  <c r="D142" i="1"/>
  <c r="I142" i="1" s="1"/>
  <c r="J142" i="1" s="1"/>
  <c r="M141" i="1"/>
  <c r="N141" i="1" s="1"/>
  <c r="K141" i="1"/>
  <c r="L141" i="1" s="1"/>
  <c r="G141" i="1"/>
  <c r="F141" i="1"/>
  <c r="E141" i="1"/>
  <c r="D141" i="1"/>
  <c r="I141" i="1" s="1"/>
  <c r="J141" i="1" s="1"/>
  <c r="M140" i="1"/>
  <c r="K140" i="1"/>
  <c r="L140" i="1" s="1"/>
  <c r="G140" i="1"/>
  <c r="F140" i="1"/>
  <c r="E140" i="1"/>
  <c r="D140" i="1"/>
  <c r="N140" i="1" s="1"/>
  <c r="M139" i="1"/>
  <c r="G139" i="1"/>
  <c r="F139" i="1"/>
  <c r="E139" i="1"/>
  <c r="D139" i="1"/>
  <c r="K139" i="1" s="1"/>
  <c r="L139" i="1" s="1"/>
  <c r="M138" i="1"/>
  <c r="G138" i="1"/>
  <c r="F138" i="1"/>
  <c r="E138" i="1"/>
  <c r="D138" i="1"/>
  <c r="I138" i="1" s="1"/>
  <c r="J138" i="1" s="1"/>
  <c r="M137" i="1"/>
  <c r="N137" i="1" s="1"/>
  <c r="K137" i="1"/>
  <c r="L137" i="1" s="1"/>
  <c r="G137" i="1"/>
  <c r="F137" i="1"/>
  <c r="E137" i="1"/>
  <c r="D137" i="1"/>
  <c r="I137" i="1" s="1"/>
  <c r="J137" i="1" s="1"/>
  <c r="M136" i="1"/>
  <c r="G136" i="1"/>
  <c r="F136" i="1"/>
  <c r="E136" i="1"/>
  <c r="D136" i="1"/>
  <c r="M135" i="1"/>
  <c r="G135" i="1"/>
  <c r="F135" i="1"/>
  <c r="E135" i="1"/>
  <c r="D135" i="1"/>
  <c r="K135" i="1" s="1"/>
  <c r="L135" i="1" s="1"/>
  <c r="M134" i="1"/>
  <c r="N134" i="1" s="1"/>
  <c r="K134" i="1"/>
  <c r="L134" i="1" s="1"/>
  <c r="G134" i="1"/>
  <c r="F134" i="1"/>
  <c r="E134" i="1"/>
  <c r="D134" i="1"/>
  <c r="I134" i="1" s="1"/>
  <c r="J134" i="1" s="1"/>
  <c r="M133" i="1"/>
  <c r="N133" i="1" s="1"/>
  <c r="L133" i="1"/>
  <c r="K133" i="1"/>
  <c r="G133" i="1"/>
  <c r="F133" i="1"/>
  <c r="E133" i="1"/>
  <c r="D133" i="1"/>
  <c r="I133" i="1" s="1"/>
  <c r="J133" i="1" s="1"/>
  <c r="M132" i="1"/>
  <c r="N132" i="1" s="1"/>
  <c r="K132" i="1"/>
  <c r="L132" i="1" s="1"/>
  <c r="G132" i="1"/>
  <c r="F132" i="1"/>
  <c r="E132" i="1"/>
  <c r="D132" i="1"/>
  <c r="I132" i="1" s="1"/>
  <c r="J132" i="1" s="1"/>
  <c r="M131" i="1"/>
  <c r="G131" i="1"/>
  <c r="F131" i="1"/>
  <c r="E131" i="1"/>
  <c r="D131" i="1"/>
  <c r="K131" i="1" s="1"/>
  <c r="L131" i="1" s="1"/>
  <c r="M130" i="1"/>
  <c r="G130" i="1"/>
  <c r="F130" i="1"/>
  <c r="E130" i="1"/>
  <c r="D130" i="1"/>
  <c r="M129" i="1"/>
  <c r="G129" i="1"/>
  <c r="F129" i="1"/>
  <c r="E129" i="1"/>
  <c r="D129" i="1"/>
  <c r="K129" i="1" s="1"/>
  <c r="L129" i="1" s="1"/>
  <c r="M128" i="1"/>
  <c r="G128" i="1"/>
  <c r="F128" i="1"/>
  <c r="E128" i="1"/>
  <c r="D128" i="1"/>
  <c r="K128" i="1" s="1"/>
  <c r="L128" i="1" s="1"/>
  <c r="M127" i="1"/>
  <c r="G127" i="1"/>
  <c r="F127" i="1"/>
  <c r="E127" i="1"/>
  <c r="D127" i="1"/>
  <c r="K127" i="1" s="1"/>
  <c r="L127" i="1" s="1"/>
  <c r="M126" i="1"/>
  <c r="N126" i="1" s="1"/>
  <c r="K126" i="1"/>
  <c r="L126" i="1" s="1"/>
  <c r="G126" i="1"/>
  <c r="F126" i="1"/>
  <c r="E126" i="1"/>
  <c r="D126" i="1"/>
  <c r="I126" i="1" s="1"/>
  <c r="J126" i="1" s="1"/>
  <c r="M125" i="1"/>
  <c r="N125" i="1" s="1"/>
  <c r="L125" i="1"/>
  <c r="K125" i="1"/>
  <c r="G125" i="1"/>
  <c r="F125" i="1"/>
  <c r="E125" i="1"/>
  <c r="D125" i="1"/>
  <c r="I125" i="1" s="1"/>
  <c r="J125" i="1" s="1"/>
  <c r="M124" i="1"/>
  <c r="N124" i="1" s="1"/>
  <c r="K124" i="1"/>
  <c r="L124" i="1" s="1"/>
  <c r="G124" i="1"/>
  <c r="F124" i="1"/>
  <c r="E124" i="1"/>
  <c r="D124" i="1"/>
  <c r="I124" i="1" s="1"/>
  <c r="J124" i="1" s="1"/>
  <c r="M123" i="1"/>
  <c r="N123" i="1" s="1"/>
  <c r="L123" i="1"/>
  <c r="G123" i="1"/>
  <c r="F123" i="1"/>
  <c r="E123" i="1"/>
  <c r="D123" i="1"/>
  <c r="K123" i="1" s="1"/>
  <c r="M122" i="1"/>
  <c r="N122" i="1" s="1"/>
  <c r="G122" i="1"/>
  <c r="F122" i="1"/>
  <c r="E122" i="1"/>
  <c r="D122" i="1"/>
  <c r="K122" i="1" s="1"/>
  <c r="L122" i="1" s="1"/>
  <c r="M121" i="1"/>
  <c r="G121" i="1"/>
  <c r="F121" i="1"/>
  <c r="E121" i="1"/>
  <c r="D121" i="1"/>
  <c r="I121" i="1" s="1"/>
  <c r="J121" i="1" s="1"/>
  <c r="M120" i="1"/>
  <c r="K120" i="1"/>
  <c r="L120" i="1" s="1"/>
  <c r="G120" i="1"/>
  <c r="F120" i="1"/>
  <c r="E120" i="1"/>
  <c r="D120" i="1"/>
  <c r="N120" i="1" s="1"/>
  <c r="M119" i="1"/>
  <c r="L119" i="1"/>
  <c r="K119" i="1"/>
  <c r="G119" i="1"/>
  <c r="F119" i="1"/>
  <c r="E119" i="1"/>
  <c r="D119" i="1"/>
  <c r="I119" i="1" s="1"/>
  <c r="J119" i="1" s="1"/>
  <c r="M118" i="1"/>
  <c r="N118" i="1" s="1"/>
  <c r="K118" i="1"/>
  <c r="L118" i="1" s="1"/>
  <c r="G118" i="1"/>
  <c r="F118" i="1"/>
  <c r="E118" i="1"/>
  <c r="D118" i="1"/>
  <c r="I118" i="1" s="1"/>
  <c r="J118" i="1" s="1"/>
  <c r="M117" i="1"/>
  <c r="N117" i="1" s="1"/>
  <c r="K117" i="1"/>
  <c r="L117" i="1" s="1"/>
  <c r="G117" i="1"/>
  <c r="F117" i="1"/>
  <c r="E117" i="1"/>
  <c r="D117" i="1"/>
  <c r="I117" i="1" s="1"/>
  <c r="J117" i="1" s="1"/>
  <c r="N116" i="1"/>
  <c r="M116" i="1"/>
  <c r="G116" i="1"/>
  <c r="F116" i="1"/>
  <c r="E116" i="1"/>
  <c r="D116" i="1"/>
  <c r="K116" i="1" s="1"/>
  <c r="L116" i="1" s="1"/>
  <c r="M115" i="1"/>
  <c r="N115" i="1" s="1"/>
  <c r="L115" i="1"/>
  <c r="G115" i="1"/>
  <c r="F115" i="1"/>
  <c r="E115" i="1"/>
  <c r="D115" i="1"/>
  <c r="K115" i="1" s="1"/>
  <c r="N114" i="1"/>
  <c r="M114" i="1"/>
  <c r="G114" i="1"/>
  <c r="F114" i="1"/>
  <c r="E114" i="1"/>
  <c r="D114" i="1"/>
  <c r="K114" i="1" s="1"/>
  <c r="L114" i="1" s="1"/>
  <c r="M113" i="1"/>
  <c r="N113" i="1" s="1"/>
  <c r="K113" i="1"/>
  <c r="L113" i="1" s="1"/>
  <c r="G113" i="1"/>
  <c r="F113" i="1"/>
  <c r="E113" i="1"/>
  <c r="D113" i="1"/>
  <c r="I113" i="1" s="1"/>
  <c r="J113" i="1" s="1"/>
  <c r="N112" i="1"/>
  <c r="M112" i="1"/>
  <c r="L112" i="1"/>
  <c r="K112" i="1"/>
  <c r="G112" i="1"/>
  <c r="F112" i="1"/>
  <c r="E112" i="1"/>
  <c r="D112" i="1"/>
  <c r="I112" i="1" s="1"/>
  <c r="J112" i="1" s="1"/>
  <c r="M111" i="1"/>
  <c r="G111" i="1"/>
  <c r="F111" i="1"/>
  <c r="E111" i="1"/>
  <c r="D111" i="1"/>
  <c r="N110" i="1"/>
  <c r="M110" i="1"/>
  <c r="K110" i="1"/>
  <c r="L110" i="1" s="1"/>
  <c r="G110" i="1"/>
  <c r="F110" i="1"/>
  <c r="E110" i="1"/>
  <c r="D110" i="1"/>
  <c r="I110" i="1" s="1"/>
  <c r="J110" i="1" s="1"/>
  <c r="M109" i="1"/>
  <c r="L109" i="1"/>
  <c r="G109" i="1"/>
  <c r="F109" i="1"/>
  <c r="E109" i="1"/>
  <c r="D109" i="1"/>
  <c r="K109" i="1" s="1"/>
  <c r="N108" i="1"/>
  <c r="M108" i="1"/>
  <c r="L108" i="1"/>
  <c r="K108" i="1"/>
  <c r="G108" i="1"/>
  <c r="F108" i="1"/>
  <c r="E108" i="1"/>
  <c r="D108" i="1"/>
  <c r="I108" i="1" s="1"/>
  <c r="J108" i="1" s="1"/>
  <c r="M107" i="1"/>
  <c r="N107" i="1" s="1"/>
  <c r="G107" i="1"/>
  <c r="F107" i="1"/>
  <c r="E107" i="1"/>
  <c r="D107" i="1"/>
  <c r="K107" i="1" s="1"/>
  <c r="L107" i="1" s="1"/>
  <c r="N106" i="1"/>
  <c r="M106" i="1"/>
  <c r="K106" i="1"/>
  <c r="L106" i="1" s="1"/>
  <c r="G106" i="1"/>
  <c r="F106" i="1"/>
  <c r="E106" i="1"/>
  <c r="D106" i="1"/>
  <c r="I106" i="1" s="1"/>
  <c r="J106" i="1" s="1"/>
  <c r="M105" i="1"/>
  <c r="L105" i="1"/>
  <c r="G105" i="1"/>
  <c r="F105" i="1"/>
  <c r="E105" i="1"/>
  <c r="D105" i="1"/>
  <c r="K105" i="1" s="1"/>
  <c r="N104" i="1"/>
  <c r="M104" i="1"/>
  <c r="L104" i="1"/>
  <c r="K104" i="1"/>
  <c r="G104" i="1"/>
  <c r="F104" i="1"/>
  <c r="E104" i="1"/>
  <c r="D104" i="1"/>
  <c r="I104" i="1" s="1"/>
  <c r="J104" i="1" s="1"/>
  <c r="M103" i="1"/>
  <c r="G103" i="1"/>
  <c r="F103" i="1"/>
  <c r="E103" i="1"/>
  <c r="D103" i="1"/>
  <c r="N102" i="1"/>
  <c r="M102" i="1"/>
  <c r="K102" i="1"/>
  <c r="L102" i="1" s="1"/>
  <c r="G102" i="1"/>
  <c r="F102" i="1"/>
  <c r="E102" i="1"/>
  <c r="D102" i="1"/>
  <c r="I102" i="1" s="1"/>
  <c r="J102" i="1" s="1"/>
  <c r="M101" i="1"/>
  <c r="L101" i="1"/>
  <c r="G101" i="1"/>
  <c r="F101" i="1"/>
  <c r="E101" i="1"/>
  <c r="D101" i="1"/>
  <c r="K101" i="1" s="1"/>
  <c r="N100" i="1"/>
  <c r="M100" i="1"/>
  <c r="L100" i="1"/>
  <c r="K100" i="1"/>
  <c r="G100" i="1"/>
  <c r="F100" i="1"/>
  <c r="E100" i="1"/>
  <c r="D100" i="1"/>
  <c r="I100" i="1" s="1"/>
  <c r="J100" i="1" s="1"/>
  <c r="M99" i="1"/>
  <c r="N99" i="1" s="1"/>
  <c r="G99" i="1"/>
  <c r="F99" i="1"/>
  <c r="E99" i="1"/>
  <c r="D99" i="1"/>
  <c r="K99" i="1" s="1"/>
  <c r="L99" i="1" s="1"/>
  <c r="N98" i="1"/>
  <c r="M98" i="1"/>
  <c r="K98" i="1"/>
  <c r="L98" i="1" s="1"/>
  <c r="G98" i="1"/>
  <c r="F98" i="1"/>
  <c r="E98" i="1"/>
  <c r="D98" i="1"/>
  <c r="I98" i="1" s="1"/>
  <c r="J98" i="1" s="1"/>
  <c r="M97" i="1"/>
  <c r="L97" i="1"/>
  <c r="G97" i="1"/>
  <c r="F97" i="1"/>
  <c r="E97" i="1"/>
  <c r="D97" i="1"/>
  <c r="K97" i="1" s="1"/>
  <c r="N96" i="1"/>
  <c r="M96" i="1"/>
  <c r="L96" i="1"/>
  <c r="K96" i="1"/>
  <c r="G96" i="1"/>
  <c r="F96" i="1"/>
  <c r="E96" i="1"/>
  <c r="D96" i="1"/>
  <c r="I96" i="1" s="1"/>
  <c r="J96" i="1" s="1"/>
  <c r="M95" i="1"/>
  <c r="G95" i="1"/>
  <c r="F95" i="1"/>
  <c r="E95" i="1"/>
  <c r="D95" i="1"/>
  <c r="N94" i="1"/>
  <c r="M94" i="1"/>
  <c r="K94" i="1"/>
  <c r="L94" i="1" s="1"/>
  <c r="G94" i="1"/>
  <c r="F94" i="1"/>
  <c r="E94" i="1"/>
  <c r="D94" i="1"/>
  <c r="I94" i="1" s="1"/>
  <c r="J94" i="1" s="1"/>
  <c r="M93" i="1"/>
  <c r="L93" i="1"/>
  <c r="G93" i="1"/>
  <c r="F93" i="1"/>
  <c r="E93" i="1"/>
  <c r="D93" i="1"/>
  <c r="K93" i="1" s="1"/>
  <c r="N92" i="1"/>
  <c r="M92" i="1"/>
  <c r="L92" i="1"/>
  <c r="K92" i="1"/>
  <c r="G92" i="1"/>
  <c r="F92" i="1"/>
  <c r="E92" i="1"/>
  <c r="D92" i="1"/>
  <c r="I92" i="1" s="1"/>
  <c r="J92" i="1" s="1"/>
  <c r="M91" i="1"/>
  <c r="N91" i="1" s="1"/>
  <c r="G91" i="1"/>
  <c r="F91" i="1"/>
  <c r="E91" i="1"/>
  <c r="D91" i="1"/>
  <c r="K91" i="1" s="1"/>
  <c r="L91" i="1" s="1"/>
  <c r="N90" i="1"/>
  <c r="M90" i="1"/>
  <c r="K90" i="1"/>
  <c r="L90" i="1" s="1"/>
  <c r="G90" i="1"/>
  <c r="F90" i="1"/>
  <c r="E90" i="1"/>
  <c r="D90" i="1"/>
  <c r="I90" i="1" s="1"/>
  <c r="J90" i="1" s="1"/>
  <c r="M89" i="1"/>
  <c r="L89" i="1"/>
  <c r="G89" i="1"/>
  <c r="F89" i="1"/>
  <c r="E89" i="1"/>
  <c r="D89" i="1"/>
  <c r="K89" i="1" s="1"/>
  <c r="N88" i="1"/>
  <c r="M88" i="1"/>
  <c r="L88" i="1"/>
  <c r="K88" i="1"/>
  <c r="G88" i="1"/>
  <c r="F88" i="1"/>
  <c r="E88" i="1"/>
  <c r="D88" i="1"/>
  <c r="I88" i="1" s="1"/>
  <c r="J88" i="1" s="1"/>
  <c r="M87" i="1"/>
  <c r="G87" i="1"/>
  <c r="F87" i="1"/>
  <c r="E87" i="1"/>
  <c r="D87" i="1"/>
  <c r="N86" i="1"/>
  <c r="M86" i="1"/>
  <c r="G86" i="1"/>
  <c r="F86" i="1"/>
  <c r="E86" i="1"/>
  <c r="D86" i="1"/>
  <c r="N85" i="1"/>
  <c r="M85" i="1"/>
  <c r="K85" i="1"/>
  <c r="L85" i="1" s="1"/>
  <c r="G85" i="1"/>
  <c r="F85" i="1"/>
  <c r="E85" i="1"/>
  <c r="D85" i="1"/>
  <c r="I85" i="1" s="1"/>
  <c r="J85" i="1" s="1"/>
  <c r="M84" i="1"/>
  <c r="G84" i="1"/>
  <c r="F84" i="1"/>
  <c r="E84" i="1"/>
  <c r="D84" i="1"/>
  <c r="K84" i="1" s="1"/>
  <c r="L84" i="1" s="1"/>
  <c r="N83" i="1"/>
  <c r="M83" i="1"/>
  <c r="K83" i="1"/>
  <c r="L83" i="1" s="1"/>
  <c r="G83" i="1"/>
  <c r="F83" i="1"/>
  <c r="E83" i="1"/>
  <c r="D83" i="1"/>
  <c r="I83" i="1" s="1"/>
  <c r="J83" i="1" s="1"/>
  <c r="N82" i="1"/>
  <c r="M82" i="1"/>
  <c r="G82" i="1"/>
  <c r="F82" i="1"/>
  <c r="E82" i="1"/>
  <c r="D82" i="1"/>
  <c r="K82" i="1" s="1"/>
  <c r="L82" i="1" s="1"/>
  <c r="N81" i="1"/>
  <c r="M81" i="1"/>
  <c r="K81" i="1"/>
  <c r="L81" i="1" s="1"/>
  <c r="G81" i="1"/>
  <c r="F81" i="1"/>
  <c r="E81" i="1"/>
  <c r="D81" i="1"/>
  <c r="I81" i="1" s="1"/>
  <c r="J81" i="1" s="1"/>
  <c r="M80" i="1"/>
  <c r="G80" i="1"/>
  <c r="F80" i="1"/>
  <c r="E80" i="1"/>
  <c r="D80" i="1"/>
  <c r="K80" i="1" s="1"/>
  <c r="L80" i="1" s="1"/>
  <c r="N79" i="1"/>
  <c r="M79" i="1"/>
  <c r="K79" i="1"/>
  <c r="L79" i="1" s="1"/>
  <c r="G79" i="1"/>
  <c r="F79" i="1"/>
  <c r="E79" i="1"/>
  <c r="D79" i="1"/>
  <c r="I79" i="1" s="1"/>
  <c r="J79" i="1" s="1"/>
  <c r="N78" i="1"/>
  <c r="M78" i="1"/>
  <c r="G78" i="1"/>
  <c r="F78" i="1"/>
  <c r="E78" i="1"/>
  <c r="D78" i="1"/>
  <c r="K78" i="1" s="1"/>
  <c r="L78" i="1" s="1"/>
  <c r="N77" i="1"/>
  <c r="M77" i="1"/>
  <c r="K77" i="1"/>
  <c r="L77" i="1" s="1"/>
  <c r="G77" i="1"/>
  <c r="F77" i="1"/>
  <c r="E77" i="1"/>
  <c r="D77" i="1"/>
  <c r="I77" i="1" s="1"/>
  <c r="J77" i="1" s="1"/>
  <c r="M76" i="1"/>
  <c r="G76" i="1"/>
  <c r="F76" i="1"/>
  <c r="E76" i="1"/>
  <c r="D76" i="1"/>
  <c r="K76" i="1" s="1"/>
  <c r="L76" i="1" s="1"/>
  <c r="N75" i="1"/>
  <c r="M75" i="1"/>
  <c r="K75" i="1"/>
  <c r="L75" i="1" s="1"/>
  <c r="G75" i="1"/>
  <c r="F75" i="1"/>
  <c r="E75" i="1"/>
  <c r="D75" i="1"/>
  <c r="I75" i="1" s="1"/>
  <c r="J75" i="1" s="1"/>
  <c r="N74" i="1"/>
  <c r="M74" i="1"/>
  <c r="G74" i="1"/>
  <c r="F74" i="1"/>
  <c r="E74" i="1"/>
  <c r="D74" i="1"/>
  <c r="K74" i="1" s="1"/>
  <c r="L74" i="1" s="1"/>
  <c r="N73" i="1"/>
  <c r="M73" i="1"/>
  <c r="K73" i="1"/>
  <c r="L73" i="1" s="1"/>
  <c r="G73" i="1"/>
  <c r="F73" i="1"/>
  <c r="E73" i="1"/>
  <c r="D73" i="1"/>
  <c r="I73" i="1" s="1"/>
  <c r="J73" i="1" s="1"/>
  <c r="M72" i="1"/>
  <c r="G72" i="1"/>
  <c r="F72" i="1"/>
  <c r="E72" i="1"/>
  <c r="D72" i="1"/>
  <c r="K72" i="1" s="1"/>
  <c r="L72" i="1" s="1"/>
  <c r="N71" i="1"/>
  <c r="M71" i="1"/>
  <c r="K71" i="1"/>
  <c r="L71" i="1" s="1"/>
  <c r="G71" i="1"/>
  <c r="F71" i="1"/>
  <c r="E71" i="1"/>
  <c r="D71" i="1"/>
  <c r="I71" i="1" s="1"/>
  <c r="J71" i="1" s="1"/>
  <c r="N70" i="1"/>
  <c r="M70" i="1"/>
  <c r="G70" i="1"/>
  <c r="F70" i="1"/>
  <c r="E70" i="1"/>
  <c r="D70" i="1"/>
  <c r="K70" i="1" s="1"/>
  <c r="L70" i="1" s="1"/>
  <c r="N69" i="1"/>
  <c r="M69" i="1"/>
  <c r="K69" i="1"/>
  <c r="L69" i="1" s="1"/>
  <c r="G69" i="1"/>
  <c r="F69" i="1"/>
  <c r="E69" i="1"/>
  <c r="D69" i="1"/>
  <c r="I69" i="1" s="1"/>
  <c r="J69" i="1" s="1"/>
  <c r="M68" i="1"/>
  <c r="G68" i="1"/>
  <c r="F68" i="1"/>
  <c r="E68" i="1"/>
  <c r="D68" i="1"/>
  <c r="K68" i="1" s="1"/>
  <c r="L68" i="1" s="1"/>
  <c r="N67" i="1"/>
  <c r="M67" i="1"/>
  <c r="K67" i="1"/>
  <c r="L67" i="1" s="1"/>
  <c r="G67" i="1"/>
  <c r="F67" i="1"/>
  <c r="E67" i="1"/>
  <c r="D67" i="1"/>
  <c r="I67" i="1" s="1"/>
  <c r="J67" i="1" s="1"/>
  <c r="N66" i="1"/>
  <c r="M66" i="1"/>
  <c r="G66" i="1"/>
  <c r="F66" i="1"/>
  <c r="E66" i="1"/>
  <c r="D66" i="1"/>
  <c r="K66" i="1" s="1"/>
  <c r="L66" i="1" s="1"/>
  <c r="N65" i="1"/>
  <c r="M65" i="1"/>
  <c r="K65" i="1"/>
  <c r="L65" i="1" s="1"/>
  <c r="G65" i="1"/>
  <c r="F65" i="1"/>
  <c r="E65" i="1"/>
  <c r="D65" i="1"/>
  <c r="I65" i="1" s="1"/>
  <c r="J65" i="1" s="1"/>
  <c r="M64" i="1"/>
  <c r="G64" i="1"/>
  <c r="F64" i="1"/>
  <c r="E64" i="1"/>
  <c r="D64" i="1"/>
  <c r="K64" i="1" s="1"/>
  <c r="L64" i="1" s="1"/>
  <c r="N63" i="1"/>
  <c r="M63" i="1"/>
  <c r="K63" i="1"/>
  <c r="L63" i="1" s="1"/>
  <c r="G63" i="1"/>
  <c r="F63" i="1"/>
  <c r="E63" i="1"/>
  <c r="D63" i="1"/>
  <c r="I63" i="1" s="1"/>
  <c r="J63" i="1" s="1"/>
  <c r="N62" i="1"/>
  <c r="M62" i="1"/>
  <c r="G62" i="1"/>
  <c r="F62" i="1"/>
  <c r="E62" i="1"/>
  <c r="D62" i="1"/>
  <c r="K62" i="1" s="1"/>
  <c r="L62" i="1" s="1"/>
  <c r="N61" i="1"/>
  <c r="M61" i="1"/>
  <c r="K61" i="1"/>
  <c r="L61" i="1" s="1"/>
  <c r="G61" i="1"/>
  <c r="F61" i="1"/>
  <c r="E61" i="1"/>
  <c r="D61" i="1"/>
  <c r="I61" i="1" s="1"/>
  <c r="J61" i="1" s="1"/>
  <c r="M60" i="1"/>
  <c r="G60" i="1"/>
  <c r="F60" i="1"/>
  <c r="E60" i="1"/>
  <c r="D60" i="1"/>
  <c r="K60" i="1" s="1"/>
  <c r="L60" i="1" s="1"/>
  <c r="N59" i="1"/>
  <c r="M59" i="1"/>
  <c r="K59" i="1"/>
  <c r="L59" i="1" s="1"/>
  <c r="G59" i="1"/>
  <c r="F59" i="1"/>
  <c r="E59" i="1"/>
  <c r="D59" i="1"/>
  <c r="I59" i="1" s="1"/>
  <c r="J59" i="1" s="1"/>
  <c r="N58" i="1"/>
  <c r="M58" i="1"/>
  <c r="G58" i="1"/>
  <c r="F58" i="1"/>
  <c r="E58" i="1"/>
  <c r="D58" i="1"/>
  <c r="K58" i="1" s="1"/>
  <c r="L58" i="1" s="1"/>
  <c r="N57" i="1"/>
  <c r="M57" i="1"/>
  <c r="K57" i="1"/>
  <c r="L57" i="1" s="1"/>
  <c r="G57" i="1"/>
  <c r="F57" i="1"/>
  <c r="E57" i="1"/>
  <c r="D57" i="1"/>
  <c r="I57" i="1" s="1"/>
  <c r="J57" i="1" s="1"/>
  <c r="M56" i="1"/>
  <c r="G56" i="1"/>
  <c r="F56" i="1"/>
  <c r="E56" i="1"/>
  <c r="D56" i="1"/>
  <c r="K56" i="1" s="1"/>
  <c r="L56" i="1" s="1"/>
  <c r="N55" i="1"/>
  <c r="M55" i="1"/>
  <c r="K55" i="1"/>
  <c r="L55" i="1" s="1"/>
  <c r="G55" i="1"/>
  <c r="F55" i="1"/>
  <c r="E55" i="1"/>
  <c r="D55" i="1"/>
  <c r="I55" i="1" s="1"/>
  <c r="J55" i="1" s="1"/>
  <c r="N54" i="1"/>
  <c r="M54" i="1"/>
  <c r="G54" i="1"/>
  <c r="F54" i="1"/>
  <c r="E54" i="1"/>
  <c r="D54" i="1"/>
  <c r="K54" i="1" s="1"/>
  <c r="L54" i="1" s="1"/>
  <c r="N53" i="1"/>
  <c r="M53" i="1"/>
  <c r="K53" i="1"/>
  <c r="L53" i="1" s="1"/>
  <c r="G53" i="1"/>
  <c r="F53" i="1"/>
  <c r="E53" i="1"/>
  <c r="D53" i="1"/>
  <c r="I53" i="1" s="1"/>
  <c r="J53" i="1" s="1"/>
  <c r="M52" i="1"/>
  <c r="G52" i="1"/>
  <c r="F52" i="1"/>
  <c r="E52" i="1"/>
  <c r="D52" i="1"/>
  <c r="K52" i="1" s="1"/>
  <c r="L52" i="1" s="1"/>
  <c r="N51" i="1"/>
  <c r="M51" i="1"/>
  <c r="K51" i="1"/>
  <c r="L51" i="1" s="1"/>
  <c r="G51" i="1"/>
  <c r="F51" i="1"/>
  <c r="E51" i="1"/>
  <c r="D51" i="1"/>
  <c r="I51" i="1" s="1"/>
  <c r="J51" i="1" s="1"/>
  <c r="N50" i="1"/>
  <c r="M50" i="1"/>
  <c r="G50" i="1"/>
  <c r="F50" i="1"/>
  <c r="E50" i="1"/>
  <c r="D50" i="1"/>
  <c r="K50" i="1" s="1"/>
  <c r="L50" i="1" s="1"/>
  <c r="N49" i="1"/>
  <c r="M49" i="1"/>
  <c r="K49" i="1"/>
  <c r="L49" i="1" s="1"/>
  <c r="G49" i="1"/>
  <c r="F49" i="1"/>
  <c r="E49" i="1"/>
  <c r="D49" i="1"/>
  <c r="I49" i="1" s="1"/>
  <c r="J49" i="1" s="1"/>
  <c r="M48" i="1"/>
  <c r="G48" i="1"/>
  <c r="F48" i="1"/>
  <c r="E48" i="1"/>
  <c r="D48" i="1"/>
  <c r="K48" i="1" s="1"/>
  <c r="L48" i="1" s="1"/>
  <c r="N47" i="1"/>
  <c r="M47" i="1"/>
  <c r="K47" i="1"/>
  <c r="L47" i="1" s="1"/>
  <c r="G47" i="1"/>
  <c r="F47" i="1"/>
  <c r="E47" i="1"/>
  <c r="D47" i="1"/>
  <c r="I47" i="1" s="1"/>
  <c r="J47" i="1" s="1"/>
  <c r="M46" i="1"/>
  <c r="L46" i="1"/>
  <c r="G46" i="1"/>
  <c r="F46" i="1"/>
  <c r="E46" i="1"/>
  <c r="D46" i="1"/>
  <c r="K46" i="1" s="1"/>
  <c r="N45" i="1"/>
  <c r="M45" i="1"/>
  <c r="L45" i="1"/>
  <c r="K45" i="1"/>
  <c r="G45" i="1"/>
  <c r="F45" i="1"/>
  <c r="E45" i="1"/>
  <c r="D45" i="1"/>
  <c r="I45" i="1" s="1"/>
  <c r="J45" i="1" s="1"/>
  <c r="M44" i="1"/>
  <c r="N44" i="1" s="1"/>
  <c r="G44" i="1"/>
  <c r="F44" i="1"/>
  <c r="E44" i="1"/>
  <c r="D44" i="1"/>
  <c r="K44" i="1" s="1"/>
  <c r="L44" i="1" s="1"/>
  <c r="N43" i="1"/>
  <c r="M43" i="1"/>
  <c r="K43" i="1"/>
  <c r="L43" i="1" s="1"/>
  <c r="G43" i="1"/>
  <c r="F43" i="1"/>
  <c r="E43" i="1"/>
  <c r="D43" i="1"/>
  <c r="I43" i="1" s="1"/>
  <c r="J43" i="1" s="1"/>
  <c r="M42" i="1"/>
  <c r="L42" i="1"/>
  <c r="G42" i="1"/>
  <c r="F42" i="1"/>
  <c r="E42" i="1"/>
  <c r="D42" i="1"/>
  <c r="K42" i="1" s="1"/>
  <c r="N41" i="1"/>
  <c r="M41" i="1"/>
  <c r="L41" i="1"/>
  <c r="K41" i="1"/>
  <c r="G41" i="1"/>
  <c r="F41" i="1"/>
  <c r="E41" i="1"/>
  <c r="D41" i="1"/>
  <c r="I41" i="1" s="1"/>
  <c r="J41" i="1" s="1"/>
  <c r="M40" i="1"/>
  <c r="N40" i="1" s="1"/>
  <c r="G40" i="1"/>
  <c r="F40" i="1"/>
  <c r="E40" i="1"/>
  <c r="D40" i="1"/>
  <c r="K40" i="1" s="1"/>
  <c r="L40" i="1" s="1"/>
  <c r="N39" i="1"/>
  <c r="M39" i="1"/>
  <c r="K39" i="1"/>
  <c r="L39" i="1" s="1"/>
  <c r="G39" i="1"/>
  <c r="F39" i="1"/>
  <c r="E39" i="1"/>
  <c r="D39" i="1"/>
  <c r="I39" i="1" s="1"/>
  <c r="J39" i="1" s="1"/>
  <c r="M38" i="1"/>
  <c r="L38" i="1"/>
  <c r="G38" i="1"/>
  <c r="F38" i="1"/>
  <c r="E38" i="1"/>
  <c r="D38" i="1"/>
  <c r="K38" i="1" s="1"/>
  <c r="N37" i="1"/>
  <c r="M37" i="1"/>
  <c r="L37" i="1"/>
  <c r="K37" i="1"/>
  <c r="G37" i="1"/>
  <c r="F37" i="1"/>
  <c r="E37" i="1"/>
  <c r="D37" i="1"/>
  <c r="I37" i="1" s="1"/>
  <c r="J37" i="1" s="1"/>
  <c r="M36" i="1"/>
  <c r="N36" i="1" s="1"/>
  <c r="G36" i="1"/>
  <c r="F36" i="1"/>
  <c r="E36" i="1"/>
  <c r="D36" i="1"/>
  <c r="K36" i="1" s="1"/>
  <c r="L36" i="1" s="1"/>
  <c r="N35" i="1"/>
  <c r="M35" i="1"/>
  <c r="K35" i="1"/>
  <c r="L35" i="1" s="1"/>
  <c r="G35" i="1"/>
  <c r="F35" i="1"/>
  <c r="E35" i="1"/>
  <c r="D35" i="1"/>
  <c r="I35" i="1" s="1"/>
  <c r="J35" i="1" s="1"/>
  <c r="M34" i="1"/>
  <c r="L34" i="1"/>
  <c r="G34" i="1"/>
  <c r="F34" i="1"/>
  <c r="E34" i="1"/>
  <c r="D34" i="1"/>
  <c r="K34" i="1" s="1"/>
  <c r="N33" i="1"/>
  <c r="M33" i="1"/>
  <c r="L33" i="1"/>
  <c r="K33" i="1"/>
  <c r="G33" i="1"/>
  <c r="F33" i="1"/>
  <c r="E33" i="1"/>
  <c r="D33" i="1"/>
  <c r="I33" i="1" s="1"/>
  <c r="J33" i="1" s="1"/>
  <c r="M32" i="1"/>
  <c r="N32" i="1" s="1"/>
  <c r="G32" i="1"/>
  <c r="F32" i="1"/>
  <c r="E32" i="1"/>
  <c r="D32" i="1"/>
  <c r="K32" i="1" s="1"/>
  <c r="L32" i="1" s="1"/>
  <c r="N31" i="1"/>
  <c r="M31" i="1"/>
  <c r="K31" i="1"/>
  <c r="L31" i="1" s="1"/>
  <c r="G31" i="1"/>
  <c r="F31" i="1"/>
  <c r="E31" i="1"/>
  <c r="D31" i="1"/>
  <c r="I31" i="1" s="1"/>
  <c r="J31" i="1" s="1"/>
  <c r="M30" i="1"/>
  <c r="L30" i="1"/>
  <c r="G30" i="1"/>
  <c r="F30" i="1"/>
  <c r="E30" i="1"/>
  <c r="D30" i="1"/>
  <c r="K30" i="1" s="1"/>
  <c r="N29" i="1"/>
  <c r="M29" i="1"/>
  <c r="L29" i="1"/>
  <c r="K29" i="1"/>
  <c r="G29" i="1"/>
  <c r="F29" i="1"/>
  <c r="E29" i="1"/>
  <c r="D29" i="1"/>
  <c r="I29" i="1" s="1"/>
  <c r="J29" i="1" s="1"/>
  <c r="M28" i="1"/>
  <c r="N28" i="1" s="1"/>
  <c r="G28" i="1"/>
  <c r="F28" i="1"/>
  <c r="E28" i="1"/>
  <c r="D28" i="1"/>
  <c r="K28" i="1" s="1"/>
  <c r="L28" i="1" s="1"/>
  <c r="N27" i="1"/>
  <c r="M27" i="1"/>
  <c r="K27" i="1"/>
  <c r="L27" i="1" s="1"/>
  <c r="G27" i="1"/>
  <c r="F27" i="1"/>
  <c r="E27" i="1"/>
  <c r="D27" i="1"/>
  <c r="I27" i="1" s="1"/>
  <c r="J27" i="1" s="1"/>
  <c r="M26" i="1"/>
  <c r="L26" i="1"/>
  <c r="G26" i="1"/>
  <c r="F26" i="1"/>
  <c r="E26" i="1"/>
  <c r="D26" i="1"/>
  <c r="K26" i="1" s="1"/>
  <c r="N25" i="1"/>
  <c r="M25" i="1"/>
  <c r="L25" i="1"/>
  <c r="K25" i="1"/>
  <c r="G25" i="1"/>
  <c r="F25" i="1"/>
  <c r="E25" i="1"/>
  <c r="D25" i="1"/>
  <c r="I25" i="1" s="1"/>
  <c r="J25" i="1" s="1"/>
  <c r="M24" i="1"/>
  <c r="N24" i="1" s="1"/>
  <c r="G24" i="1"/>
  <c r="F24" i="1"/>
  <c r="E24" i="1"/>
  <c r="D24" i="1"/>
  <c r="K24" i="1" s="1"/>
  <c r="L24" i="1" s="1"/>
  <c r="N23" i="1"/>
  <c r="M23" i="1"/>
  <c r="K23" i="1"/>
  <c r="L23" i="1" s="1"/>
  <c r="G23" i="1"/>
  <c r="F23" i="1"/>
  <c r="E23" i="1"/>
  <c r="D23" i="1"/>
  <c r="I23" i="1" s="1"/>
  <c r="J23" i="1" s="1"/>
  <c r="M22" i="1"/>
  <c r="L22" i="1"/>
  <c r="G22" i="1"/>
  <c r="F22" i="1"/>
  <c r="E22" i="1"/>
  <c r="D22" i="1"/>
  <c r="K22" i="1" s="1"/>
  <c r="N21" i="1"/>
  <c r="M21" i="1"/>
  <c r="L21" i="1"/>
  <c r="K21" i="1"/>
  <c r="G21" i="1"/>
  <c r="F21" i="1"/>
  <c r="E21" i="1"/>
  <c r="D21" i="1"/>
  <c r="I21" i="1" s="1"/>
  <c r="J21" i="1" s="1"/>
  <c r="M20" i="1"/>
  <c r="N20" i="1" s="1"/>
  <c r="G20" i="1"/>
  <c r="F20" i="1"/>
  <c r="E20" i="1"/>
  <c r="D20" i="1"/>
  <c r="K20" i="1" s="1"/>
  <c r="L20" i="1" s="1"/>
  <c r="N19" i="1"/>
  <c r="M19" i="1"/>
  <c r="K19" i="1"/>
  <c r="L19" i="1" s="1"/>
  <c r="G19" i="1"/>
  <c r="F19" i="1"/>
  <c r="E19" i="1"/>
  <c r="D19" i="1"/>
  <c r="I19" i="1" s="1"/>
  <c r="J19" i="1" s="1"/>
  <c r="M18" i="1"/>
  <c r="L18" i="1"/>
  <c r="G18" i="1"/>
  <c r="F18" i="1"/>
  <c r="E18" i="1"/>
  <c r="D18" i="1"/>
  <c r="K18" i="1" s="1"/>
  <c r="N17" i="1"/>
  <c r="M17" i="1"/>
  <c r="L17" i="1"/>
  <c r="K17" i="1"/>
  <c r="G17" i="1"/>
  <c r="F17" i="1"/>
  <c r="E17" i="1"/>
  <c r="D17" i="1"/>
  <c r="I17" i="1" s="1"/>
  <c r="J17" i="1" s="1"/>
  <c r="M16" i="1"/>
  <c r="N16" i="1" s="1"/>
  <c r="G16" i="1"/>
  <c r="F16" i="1"/>
  <c r="E16" i="1"/>
  <c r="D16" i="1"/>
  <c r="K16" i="1" s="1"/>
  <c r="L16" i="1" s="1"/>
  <c r="N15" i="1"/>
  <c r="M15" i="1"/>
  <c r="K15" i="1"/>
  <c r="L15" i="1" s="1"/>
  <c r="G15" i="1"/>
  <c r="F15" i="1"/>
  <c r="E15" i="1"/>
  <c r="D15" i="1"/>
  <c r="I15" i="1" s="1"/>
  <c r="J15" i="1" s="1"/>
  <c r="M14" i="1"/>
  <c r="L14" i="1"/>
  <c r="G14" i="1"/>
  <c r="F14" i="1"/>
  <c r="E14" i="1"/>
  <c r="D14" i="1"/>
  <c r="K14" i="1" s="1"/>
  <c r="N13" i="1"/>
  <c r="M13" i="1"/>
  <c r="L13" i="1"/>
  <c r="K13" i="1"/>
  <c r="G13" i="1"/>
  <c r="F13" i="1"/>
  <c r="E13" i="1"/>
  <c r="D13" i="1"/>
  <c r="I13" i="1" s="1"/>
  <c r="J13" i="1" s="1"/>
  <c r="M12" i="1"/>
  <c r="N12" i="1" s="1"/>
  <c r="L12" i="1"/>
  <c r="G12" i="1"/>
  <c r="F12" i="1"/>
  <c r="E12" i="1"/>
  <c r="D12" i="1"/>
  <c r="K12" i="1" s="1"/>
  <c r="N11" i="1"/>
  <c r="M11" i="1"/>
  <c r="K11" i="1"/>
  <c r="L11" i="1" s="1"/>
  <c r="G11" i="1"/>
  <c r="F11" i="1"/>
  <c r="E11" i="1"/>
  <c r="D11" i="1"/>
  <c r="I11" i="1" s="1"/>
  <c r="J11" i="1" s="1"/>
  <c r="M10" i="1"/>
  <c r="L10" i="1"/>
  <c r="G10" i="1"/>
  <c r="F10" i="1"/>
  <c r="E10" i="1"/>
  <c r="D10" i="1"/>
  <c r="K10" i="1" s="1"/>
  <c r="N9" i="1"/>
  <c r="M9" i="1"/>
  <c r="K9" i="1"/>
  <c r="L9" i="1" s="1"/>
  <c r="G9" i="1"/>
  <c r="F9" i="1"/>
  <c r="E9" i="1"/>
  <c r="D9" i="1"/>
  <c r="I9" i="1" s="1"/>
  <c r="J9" i="1" s="1"/>
  <c r="M8" i="1"/>
  <c r="N8" i="1" s="1"/>
  <c r="G8" i="1"/>
  <c r="F8" i="1"/>
  <c r="E8" i="1"/>
  <c r="D8" i="1"/>
  <c r="K8" i="1" s="1"/>
  <c r="L8" i="1" s="1"/>
  <c r="N7" i="1"/>
  <c r="M7" i="1"/>
  <c r="K7" i="1"/>
  <c r="L7" i="1" s="1"/>
  <c r="G7" i="1"/>
  <c r="F7" i="1"/>
  <c r="E7" i="1"/>
  <c r="D7" i="1"/>
  <c r="I7" i="1" s="1"/>
  <c r="J7" i="1" s="1"/>
  <c r="M6" i="1"/>
  <c r="G6" i="1"/>
  <c r="F6" i="1"/>
  <c r="E6" i="1"/>
  <c r="D6" i="1"/>
  <c r="K6" i="1" s="1"/>
  <c r="L6" i="1" s="1"/>
  <c r="N5" i="1"/>
  <c r="M5" i="1"/>
  <c r="K5" i="1"/>
  <c r="L5" i="1" s="1"/>
  <c r="G5" i="1"/>
  <c r="F5" i="1"/>
  <c r="E5" i="1"/>
  <c r="D5" i="1"/>
  <c r="I5" i="1" s="1"/>
  <c r="J5" i="1" s="1"/>
  <c r="M4" i="1"/>
  <c r="G4" i="1"/>
  <c r="F4" i="1"/>
  <c r="E4" i="1"/>
  <c r="D4" i="1"/>
  <c r="N3" i="1"/>
  <c r="M3" i="1"/>
  <c r="K3" i="1"/>
  <c r="L3" i="1" s="1"/>
  <c r="G3" i="1"/>
  <c r="F3" i="1"/>
  <c r="E3" i="1"/>
  <c r="E169" i="1" s="1"/>
  <c r="D3" i="1"/>
  <c r="I3" i="1" s="1"/>
  <c r="K4" i="1" l="1"/>
  <c r="L4" i="1" s="1"/>
  <c r="D169" i="1"/>
  <c r="I4" i="1"/>
  <c r="J4" i="1" s="1"/>
  <c r="N4" i="1"/>
  <c r="I16" i="1"/>
  <c r="J16" i="1" s="1"/>
  <c r="K136" i="1"/>
  <c r="L136" i="1" s="1"/>
  <c r="N136" i="1"/>
  <c r="I136" i="1"/>
  <c r="J136" i="1" s="1"/>
  <c r="K148" i="1"/>
  <c r="L148" i="1" s="1"/>
  <c r="N148" i="1"/>
  <c r="F169" i="1"/>
  <c r="I32" i="1"/>
  <c r="J32" i="1" s="1"/>
  <c r="I48" i="1"/>
  <c r="J48" i="1" s="1"/>
  <c r="I68" i="1"/>
  <c r="J68" i="1" s="1"/>
  <c r="I84" i="1"/>
  <c r="J84" i="1" s="1"/>
  <c r="I127" i="1"/>
  <c r="J127" i="1" s="1"/>
  <c r="I131" i="1"/>
  <c r="J131" i="1" s="1"/>
  <c r="I163" i="1"/>
  <c r="J163" i="1" s="1"/>
  <c r="M169" i="1"/>
  <c r="J3" i="1"/>
  <c r="I12" i="1"/>
  <c r="J12" i="1" s="1"/>
  <c r="I14" i="1"/>
  <c r="J14" i="1" s="1"/>
  <c r="N14" i="1"/>
  <c r="I20" i="1"/>
  <c r="J20" i="1" s="1"/>
  <c r="I28" i="1"/>
  <c r="J28" i="1" s="1"/>
  <c r="I36" i="1"/>
  <c r="J36" i="1" s="1"/>
  <c r="I44" i="1"/>
  <c r="J44" i="1" s="1"/>
  <c r="N48" i="1"/>
  <c r="I50" i="1"/>
  <c r="J50" i="1" s="1"/>
  <c r="N52" i="1"/>
  <c r="I54" i="1"/>
  <c r="J54" i="1" s="1"/>
  <c r="N56" i="1"/>
  <c r="I58" i="1"/>
  <c r="J58" i="1" s="1"/>
  <c r="N60" i="1"/>
  <c r="I62" i="1"/>
  <c r="J62" i="1" s="1"/>
  <c r="N64" i="1"/>
  <c r="I66" i="1"/>
  <c r="J66" i="1" s="1"/>
  <c r="N68" i="1"/>
  <c r="I70" i="1"/>
  <c r="J70" i="1" s="1"/>
  <c r="N72" i="1"/>
  <c r="I74" i="1"/>
  <c r="J74" i="1" s="1"/>
  <c r="N76" i="1"/>
  <c r="I78" i="1"/>
  <c r="J78" i="1" s="1"/>
  <c r="N80" i="1"/>
  <c r="I82" i="1"/>
  <c r="J82" i="1" s="1"/>
  <c r="N84" i="1"/>
  <c r="I86" i="1"/>
  <c r="J86" i="1" s="1"/>
  <c r="K86" i="1"/>
  <c r="L86" i="1" s="1"/>
  <c r="L169" i="1" s="1"/>
  <c r="K121" i="1"/>
  <c r="L121" i="1" s="1"/>
  <c r="K130" i="1"/>
  <c r="L130" i="1" s="1"/>
  <c r="N130" i="1"/>
  <c r="I130" i="1"/>
  <c r="J130" i="1" s="1"/>
  <c r="I159" i="1"/>
  <c r="J159" i="1" s="1"/>
  <c r="K138" i="1"/>
  <c r="L138" i="1" s="1"/>
  <c r="N138" i="1"/>
  <c r="I148" i="1"/>
  <c r="J148" i="1" s="1"/>
  <c r="I6" i="1"/>
  <c r="J6" i="1" s="1"/>
  <c r="N6" i="1"/>
  <c r="I24" i="1"/>
  <c r="J24" i="1" s="1"/>
  <c r="I40" i="1"/>
  <c r="J40" i="1" s="1"/>
  <c r="I52" i="1"/>
  <c r="J52" i="1" s="1"/>
  <c r="I56" i="1"/>
  <c r="J56" i="1" s="1"/>
  <c r="I60" i="1"/>
  <c r="J60" i="1" s="1"/>
  <c r="I64" i="1"/>
  <c r="J64" i="1" s="1"/>
  <c r="I72" i="1"/>
  <c r="J72" i="1" s="1"/>
  <c r="I76" i="1"/>
  <c r="J76" i="1" s="1"/>
  <c r="I80" i="1"/>
  <c r="J80" i="1" s="1"/>
  <c r="G169" i="1"/>
  <c r="I8" i="1"/>
  <c r="J8" i="1" s="1"/>
  <c r="I10" i="1"/>
  <c r="J10" i="1" s="1"/>
  <c r="N10" i="1"/>
  <c r="N169" i="1" s="1"/>
  <c r="K87" i="1"/>
  <c r="L87" i="1" s="1"/>
  <c r="N87" i="1"/>
  <c r="I87" i="1"/>
  <c r="J87" i="1" s="1"/>
  <c r="K95" i="1"/>
  <c r="L95" i="1" s="1"/>
  <c r="N95" i="1"/>
  <c r="I95" i="1"/>
  <c r="J95" i="1" s="1"/>
  <c r="K103" i="1"/>
  <c r="L103" i="1" s="1"/>
  <c r="N103" i="1"/>
  <c r="I103" i="1"/>
  <c r="J103" i="1" s="1"/>
  <c r="K111" i="1"/>
  <c r="L111" i="1" s="1"/>
  <c r="N111" i="1"/>
  <c r="I111" i="1"/>
  <c r="J111" i="1" s="1"/>
  <c r="I139" i="1"/>
  <c r="J139" i="1" s="1"/>
  <c r="I116" i="1"/>
  <c r="J116" i="1" s="1"/>
  <c r="N128" i="1"/>
  <c r="I135" i="1"/>
  <c r="J135" i="1" s="1"/>
  <c r="I140" i="1"/>
  <c r="J140" i="1" s="1"/>
  <c r="I18" i="1"/>
  <c r="J18" i="1" s="1"/>
  <c r="N18" i="1"/>
  <c r="I22" i="1"/>
  <c r="J22" i="1" s="1"/>
  <c r="N22" i="1"/>
  <c r="I26" i="1"/>
  <c r="J26" i="1" s="1"/>
  <c r="N26" i="1"/>
  <c r="I30" i="1"/>
  <c r="J30" i="1" s="1"/>
  <c r="N30" i="1"/>
  <c r="I34" i="1"/>
  <c r="J34" i="1" s="1"/>
  <c r="N34" i="1"/>
  <c r="I38" i="1"/>
  <c r="J38" i="1" s="1"/>
  <c r="N38" i="1"/>
  <c r="I42" i="1"/>
  <c r="J42" i="1" s="1"/>
  <c r="N42" i="1"/>
  <c r="I46" i="1"/>
  <c r="J46" i="1" s="1"/>
  <c r="N46" i="1"/>
  <c r="I91" i="1"/>
  <c r="J91" i="1" s="1"/>
  <c r="I99" i="1"/>
  <c r="J99" i="1" s="1"/>
  <c r="I107" i="1"/>
  <c r="J107" i="1" s="1"/>
  <c r="I128" i="1"/>
  <c r="J128" i="1" s="1"/>
  <c r="I129" i="1"/>
  <c r="J129" i="1" s="1"/>
  <c r="I160" i="1"/>
  <c r="J160" i="1" s="1"/>
  <c r="K162" i="1"/>
  <c r="L162" i="1" s="1"/>
  <c r="N162" i="1"/>
  <c r="I162" i="1"/>
  <c r="J162" i="1" s="1"/>
  <c r="I89" i="1"/>
  <c r="J89" i="1" s="1"/>
  <c r="N89" i="1"/>
  <c r="I93" i="1"/>
  <c r="J93" i="1" s="1"/>
  <c r="N93" i="1"/>
  <c r="I97" i="1"/>
  <c r="J97" i="1" s="1"/>
  <c r="N97" i="1"/>
  <c r="I101" i="1"/>
  <c r="J101" i="1" s="1"/>
  <c r="N101" i="1"/>
  <c r="I105" i="1"/>
  <c r="J105" i="1" s="1"/>
  <c r="N105" i="1"/>
  <c r="I109" i="1"/>
  <c r="J109" i="1" s="1"/>
  <c r="N109" i="1"/>
  <c r="I120" i="1"/>
  <c r="J120" i="1" s="1"/>
  <c r="I122" i="1"/>
  <c r="J122" i="1" s="1"/>
  <c r="I123" i="1"/>
  <c r="J123" i="1" s="1"/>
  <c r="N129" i="1"/>
  <c r="N139" i="1"/>
  <c r="I152" i="1"/>
  <c r="J152" i="1" s="1"/>
  <c r="I154" i="1"/>
  <c r="J154" i="1" s="1"/>
  <c r="I155" i="1"/>
  <c r="J155" i="1" s="1"/>
  <c r="N161" i="1"/>
  <c r="I161" i="1"/>
  <c r="J161" i="1" s="1"/>
  <c r="I167" i="1"/>
  <c r="J167" i="1" s="1"/>
  <c r="I114" i="1"/>
  <c r="J114" i="1" s="1"/>
  <c r="I115" i="1"/>
  <c r="J115" i="1" s="1"/>
  <c r="N121" i="1"/>
  <c r="N131" i="1"/>
  <c r="I144" i="1"/>
  <c r="J144" i="1" s="1"/>
  <c r="I146" i="1"/>
  <c r="J146" i="1" s="1"/>
  <c r="I147" i="1"/>
  <c r="J147" i="1" s="1"/>
  <c r="N153" i="1"/>
  <c r="N163" i="1"/>
  <c r="N119" i="1"/>
  <c r="N127" i="1"/>
  <c r="N135" i="1"/>
  <c r="N143" i="1"/>
  <c r="N151" i="1"/>
  <c r="N159" i="1"/>
  <c r="N167" i="1"/>
  <c r="J169" i="1" l="1"/>
  <c r="K169" i="1"/>
  <c r="I169" i="1"/>
</calcChain>
</file>

<file path=xl/sharedStrings.xml><?xml version="1.0" encoding="utf-8"?>
<sst xmlns="http://schemas.openxmlformats.org/spreadsheetml/2006/main" count="179" uniqueCount="178">
  <si>
    <t>LAESTAB</t>
  </si>
  <si>
    <t>School No</t>
  </si>
  <si>
    <t>School Name</t>
  </si>
  <si>
    <t>Budget Share excl MFG 2016/17</t>
  </si>
  <si>
    <t>Projected Outturn 2016/17</t>
  </si>
  <si>
    <t>Projected Outturn 2017/18</t>
  </si>
  <si>
    <t>Projected Outturn 2018/19</t>
  </si>
  <si>
    <t>Budget Share excl MFG 2016/17 with 2% reduction</t>
  </si>
  <si>
    <t>Difference</t>
  </si>
  <si>
    <t>Budget Share excl MFG 2016/17 with 5% reduction</t>
  </si>
  <si>
    <t>Budget Share using 2015/16  National Average values</t>
  </si>
  <si>
    <t>Difference to Budget Share 2016/17</t>
  </si>
  <si>
    <t>Acomb First School</t>
  </si>
  <si>
    <t>Allendale Primary School</t>
  </si>
  <si>
    <t>SWANSFIELD PARK FIRST SCHOOL</t>
  </si>
  <si>
    <t>Amble Links First</t>
  </si>
  <si>
    <t>Amble First School</t>
  </si>
  <si>
    <t>Bedlington West End 1st School</t>
  </si>
  <si>
    <t>Bedlington Station Primary School</t>
  </si>
  <si>
    <t>Stakeford Primary School</t>
  </si>
  <si>
    <t>Cambois Primary School</t>
  </si>
  <si>
    <t>Choppington Primary School</t>
  </si>
  <si>
    <t>Stead Lane Primary School</t>
  </si>
  <si>
    <t>Bellingham First School</t>
  </si>
  <si>
    <t>Belsay First School</t>
  </si>
  <si>
    <t>Spittal Community School</t>
  </si>
  <si>
    <t>Tweedmouth West First School</t>
  </si>
  <si>
    <t>Tweedmouth Prior Park 1st Scho</t>
  </si>
  <si>
    <t>Branton Community 1st School</t>
  </si>
  <si>
    <t>Broomley 1st School</t>
  </si>
  <si>
    <t>West Woodburn 1st School</t>
  </si>
  <si>
    <t>Cramlington Eastlea Primary</t>
  </si>
  <si>
    <t>Beaconhill Community Primary School</t>
  </si>
  <si>
    <t>Shanklea Primary School</t>
  </si>
  <si>
    <t>Holywell First School</t>
  </si>
  <si>
    <t>Broomhill 1st School</t>
  </si>
  <si>
    <t>Red Row Community 1st School</t>
  </si>
  <si>
    <t>Ellington Primary School</t>
  </si>
  <si>
    <t>Linton Primary School</t>
  </si>
  <si>
    <t>Stamfordham First School</t>
  </si>
  <si>
    <t>Hexham East First  School</t>
  </si>
  <si>
    <t>Morpeth First School</t>
  </si>
  <si>
    <t>Netherton Northside 1st School</t>
  </si>
  <si>
    <t>SEAHOUSES FIRST SCHOOL</t>
  </si>
  <si>
    <t>Otterburn First School</t>
  </si>
  <si>
    <t>Pegswood County Primary School</t>
  </si>
  <si>
    <t>Ponteland First School</t>
  </si>
  <si>
    <t>Prudhoe Castle First School</t>
  </si>
  <si>
    <t>Mickley County 1st School</t>
  </si>
  <si>
    <t>Prudhoe West First School</t>
  </si>
  <si>
    <t>Rothbury First School</t>
  </si>
  <si>
    <t>Beaufront 1st School</t>
  </si>
  <si>
    <t>Seaton Delaval 1st School</t>
  </si>
  <si>
    <t>New Hartley First School</t>
  </si>
  <si>
    <t>SEGHILL FIRST SCHOOL</t>
  </si>
  <si>
    <t>Greenhaugh County First School</t>
  </si>
  <si>
    <t>Slaley First School</t>
  </si>
  <si>
    <t>Stannington 1st School</t>
  </si>
  <si>
    <t>Adderlane County 1st School</t>
  </si>
  <si>
    <t>CAMBO FIRST SCHOOL</t>
  </si>
  <si>
    <t>Kielder Community 1st School</t>
  </si>
  <si>
    <t>Seaton Sluice 1st School</t>
  </si>
  <si>
    <t>WHITTONSTALL FIRST SCHOOL</t>
  </si>
  <si>
    <t>Wooler First School</t>
  </si>
  <si>
    <t>WYLAM FIRST SCHOOL</t>
  </si>
  <si>
    <t>Shilbottle First</t>
  </si>
  <si>
    <t>Bothal Primary School</t>
  </si>
  <si>
    <t>Swarland First School</t>
  </si>
  <si>
    <t>The Sele First School</t>
  </si>
  <si>
    <t>Mowbray Primary School</t>
  </si>
  <si>
    <t>Belford First School</t>
  </si>
  <si>
    <t>Abbeyfields 1st School</t>
  </si>
  <si>
    <t>Morpeth Stobhillgate First School</t>
  </si>
  <si>
    <t>Guidepost Ringway Primary School</t>
  </si>
  <si>
    <t>Scremerston First School</t>
  </si>
  <si>
    <t>Horton Grange Primary School</t>
  </si>
  <si>
    <t>New Delaval County Primary School</t>
  </si>
  <si>
    <t>Newsham Primary School</t>
  </si>
  <si>
    <t>Hipsburn First School</t>
  </si>
  <si>
    <t>Darras Hall First School</t>
  </si>
  <si>
    <t>Burnside Primary School</t>
  </si>
  <si>
    <t>HARESIDE PRIMARY SCHOOL</t>
  </si>
  <si>
    <t>NORTHBURN PRIMARY SCHOOL</t>
  </si>
  <si>
    <t>Central Primary School</t>
  </si>
  <si>
    <t>Acklington C of E First School</t>
  </si>
  <si>
    <t>St. Mary's C.E. 1st School</t>
  </si>
  <si>
    <t>Chollerton C of E Aided First School</t>
  </si>
  <si>
    <t>FELTON COE FIRST SCHOOL</t>
  </si>
  <si>
    <t>Haydon Bridge Shaftoe Trust Voluntary Controlled Primary School</t>
  </si>
  <si>
    <t>Heddon St. Andrew's School</t>
  </si>
  <si>
    <t>Henshaw Church of England Aided Primary School</t>
  </si>
  <si>
    <t>Longhoughton C of E 1st School</t>
  </si>
  <si>
    <t>OVINGHAM C E FIRST SCHOOL</t>
  </si>
  <si>
    <t>Whittingham First School</t>
  </si>
  <si>
    <t>Alnwick St Michaels CoE First School</t>
  </si>
  <si>
    <t>Bedlington Whitley Memorial Church of England First School</t>
  </si>
  <si>
    <t>Holy Trinity CofE First School</t>
  </si>
  <si>
    <t>LONGHORSLEY ST HELENS CE FIRST</t>
  </si>
  <si>
    <t>Greenhead C of E First School</t>
  </si>
  <si>
    <t>Broomhaugh C of E First School</t>
  </si>
  <si>
    <t>CORBRIDGE CofE 1st SCHOOL</t>
  </si>
  <si>
    <t>Ellingham C of E First School</t>
  </si>
  <si>
    <t>Embleton Vincent Edwards C of E First School</t>
  </si>
  <si>
    <t>Hugh Joicey C of E Aided First</t>
  </si>
  <si>
    <t>Harbottle C of E 1st School</t>
  </si>
  <si>
    <t>Whitley Chapel C of E First</t>
  </si>
  <si>
    <t>Holy Island CE FIRST SCHOOL</t>
  </si>
  <si>
    <t>Humshaugh C of E Aided First School</t>
  </si>
  <si>
    <t>Morpeth All Saints CE First School</t>
  </si>
  <si>
    <t>Newbrough C of E Primary School</t>
  </si>
  <si>
    <t>Tritlington C of E 1st School</t>
  </si>
  <si>
    <t>Wark C of E First School</t>
  </si>
  <si>
    <t>Warkworth C of E 1st School</t>
  </si>
  <si>
    <t>Whalton C of E First School</t>
  </si>
  <si>
    <t>Whitfield C of E Aided Primary School</t>
  </si>
  <si>
    <t>St Wilfrid's RC Primary School</t>
  </si>
  <si>
    <t>St. Paul's Roman Catholic Voluntary Aided First School</t>
  </si>
  <si>
    <t>St Aidans First School</t>
  </si>
  <si>
    <t>ST Bedes RC Voluntary Aided Primary School</t>
  </si>
  <si>
    <t>St Cuthberts RC VA First School</t>
  </si>
  <si>
    <t>St Marys RC Voluntary Aided First School</t>
  </si>
  <si>
    <t>ST Roberts RC First School</t>
  </si>
  <si>
    <t>Cragside C of E Primary School</t>
  </si>
  <si>
    <t>Norham St Ceolwulf's C of E First School</t>
  </si>
  <si>
    <t>Herdley Bank C of E VA Primary School</t>
  </si>
  <si>
    <t>Lowick Church of England Voluntary Controlled First School</t>
  </si>
  <si>
    <t>Grange View CE 1st School</t>
  </si>
  <si>
    <t>Thropton Village 1st School</t>
  </si>
  <si>
    <t>Seahouses Middle School</t>
  </si>
  <si>
    <t>Corbridge Middle School</t>
  </si>
  <si>
    <t>Ponteland Community Middle School</t>
  </si>
  <si>
    <t>Seaton Sluice Middle School</t>
  </si>
  <si>
    <t>Whytrig Middle School</t>
  </si>
  <si>
    <t>Highfield Middle School</t>
  </si>
  <si>
    <t>Ovingham Middle School</t>
  </si>
  <si>
    <t>Lindisfarne Middle School</t>
  </si>
  <si>
    <t>Tweedmouth Community Middle School</t>
  </si>
  <si>
    <t>James Calvert Spence College - South Avenue</t>
  </si>
  <si>
    <t>Bellingham Middle School A Specialist Sports College</t>
  </si>
  <si>
    <t>Glendale Middle School</t>
  </si>
  <si>
    <t>Alnwick The Duke's Middle School</t>
  </si>
  <si>
    <t>Berwick Middle School</t>
  </si>
  <si>
    <t>Hexham Middle School</t>
  </si>
  <si>
    <t>St Benedicts RC Middle School</t>
  </si>
  <si>
    <t>St Josephs RC VA Middle School</t>
  </si>
  <si>
    <t>Richard Coates C of E Middle School</t>
  </si>
  <si>
    <t>Dr. Thomlinson C of E Middle</t>
  </si>
  <si>
    <t>ST PAUL'S RC  VA MIDDLE SCHOOL</t>
  </si>
  <si>
    <t>Belford St Marys C o E Voluntary Aided Middle School</t>
  </si>
  <si>
    <t>Haydon Bridge High School</t>
  </si>
  <si>
    <t>Prudhoe Community High School</t>
  </si>
  <si>
    <t>Ashington High School Sports College</t>
  </si>
  <si>
    <t>Queen Elizabeth High School</t>
  </si>
  <si>
    <t>Ponteland Community High School</t>
  </si>
  <si>
    <t>Bedlingtonshire Community High School</t>
  </si>
  <si>
    <t>The Duchess's Community High School</t>
  </si>
  <si>
    <t>James Calvert Spence College</t>
  </si>
  <si>
    <t>Astley Community High School</t>
  </si>
  <si>
    <t>Cramlington Village Primary School</t>
  </si>
  <si>
    <t>Haltwhistle Community Campus  (Multi-Academy Trust)</t>
  </si>
  <si>
    <t>CROFTWAY PRIMARY SCHOOL</t>
  </si>
  <si>
    <t>Morpeth Road Primary School</t>
  </si>
  <si>
    <t>Malvins Close Primary Academy</t>
  </si>
  <si>
    <t>ST PAULS CATHOLIC ACADEMY</t>
  </si>
  <si>
    <t>St Matthews Catholic Primary School</t>
  </si>
  <si>
    <t>Morpeth Chantry Middle School</t>
  </si>
  <si>
    <t>Haltwhistle Community Campus (Multi-Academy Trust)</t>
  </si>
  <si>
    <t>Meadowdale Middle School</t>
  </si>
  <si>
    <t>Newminster County Middle School</t>
  </si>
  <si>
    <t>St Peters Catholic Academy</t>
  </si>
  <si>
    <t>The Blyth Academy</t>
  </si>
  <si>
    <t>CRAMLINGTON LEARNING VILLAGE</t>
  </si>
  <si>
    <t>Berwick Academy</t>
  </si>
  <si>
    <t>The King Edward VI School</t>
  </si>
  <si>
    <t>St Benet Biscop Catholic High School</t>
  </si>
  <si>
    <t>Bede Academy</t>
  </si>
  <si>
    <t>Northumberland Church of England Academy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</si>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</sst>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_ ;[Red]\-0.00\ "/>
    <numFmt numFmtId="165" formatCode="#,##0_ ;[Red]\-#,##0\ "/>
    <numFmt numFmtId="166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164" fontId="0" fillId="0" borderId="1" xfId="0" applyNumberFormat="1" applyBorder="1"/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3" fontId="2" fillId="0" borderId="2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5" fontId="2" fillId="0" borderId="2" xfId="0" applyNumberFormat="1" applyFont="1" applyBorder="1" applyAlignment="1">
      <alignment horizontal="center" wrapText="1"/>
    </xf>
    <xf numFmtId="165" fontId="2" fillId="0" borderId="3" xfId="0" applyNumberFormat="1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3" fontId="2" fillId="0" borderId="5" xfId="0" applyNumberFormat="1" applyFont="1" applyBorder="1" applyAlignment="1">
      <alignment horizontal="center" wrapText="1"/>
    </xf>
    <xf numFmtId="165" fontId="2" fillId="0" borderId="2" xfId="1" applyNumberFormat="1" applyFont="1" applyBorder="1" applyAlignment="1">
      <alignment horizontal="center" wrapText="1"/>
    </xf>
    <xf numFmtId="0" fontId="0" fillId="0" borderId="6" xfId="0" applyNumberFormat="1" applyBorder="1"/>
    <xf numFmtId="0" fontId="0" fillId="0" borderId="6" xfId="0" applyBorder="1"/>
    <xf numFmtId="3" fontId="0" fillId="0" borderId="6" xfId="0" applyNumberFormat="1" applyBorder="1"/>
    <xf numFmtId="164" fontId="0" fillId="0" borderId="6" xfId="1" applyNumberFormat="1" applyFont="1" applyBorder="1"/>
    <xf numFmtId="165" fontId="0" fillId="0" borderId="6" xfId="1" applyNumberFormat="1" applyFont="1" applyBorder="1"/>
    <xf numFmtId="165" fontId="0" fillId="0" borderId="7" xfId="1" applyNumberFormat="1" applyFont="1" applyBorder="1"/>
    <xf numFmtId="164" fontId="0" fillId="0" borderId="8" xfId="1" applyNumberFormat="1" applyFont="1" applyBorder="1"/>
    <xf numFmtId="3" fontId="0" fillId="0" borderId="9" xfId="0" applyNumberFormat="1" applyBorder="1"/>
    <xf numFmtId="165" fontId="0" fillId="0" borderId="6" xfId="0" applyNumberFormat="1" applyBorder="1"/>
    <xf numFmtId="166" fontId="0" fillId="0" borderId="6" xfId="1" applyNumberFormat="1" applyFont="1" applyBorder="1"/>
    <xf numFmtId="164" fontId="0" fillId="0" borderId="6" xfId="0" applyNumberFormat="1" applyBorder="1"/>
    <xf numFmtId="165" fontId="0" fillId="0" borderId="7" xfId="0" applyNumberFormat="1" applyBorder="1"/>
    <xf numFmtId="164" fontId="0" fillId="0" borderId="8" xfId="0" applyNumberFormat="1" applyBorder="1"/>
    <xf numFmtId="0" fontId="2" fillId="0" borderId="0" xfId="0" applyFont="1"/>
    <xf numFmtId="0" fontId="2" fillId="0" borderId="10" xfId="0" applyFont="1" applyBorder="1"/>
    <xf numFmtId="3" fontId="2" fillId="0" borderId="10" xfId="0" applyNumberFormat="1" applyFont="1" applyBorder="1"/>
    <xf numFmtId="164" fontId="2" fillId="0" borderId="10" xfId="1" applyNumberFormat="1" applyFont="1" applyBorder="1"/>
    <xf numFmtId="165" fontId="2" fillId="0" borderId="10" xfId="1" applyNumberFormat="1" applyFont="1" applyBorder="1"/>
    <xf numFmtId="165" fontId="2" fillId="0" borderId="11" xfId="1" applyNumberFormat="1" applyFont="1" applyBorder="1"/>
    <xf numFmtId="164" fontId="2" fillId="0" borderId="12" xfId="1" applyNumberFormat="1" applyFont="1" applyBorder="1"/>
    <xf numFmtId="3" fontId="2" fillId="0" borderId="13" xfId="0" applyNumberFormat="1" applyFont="1" applyBorder="1"/>
    <xf numFmtId="166" fontId="2" fillId="0" borderId="10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Formula\Scheme%20and%20Formula%20Changes\2016\APT\201617_P4_APT_929_Northumberlan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Formula\Scheme%20and%20Formula%20Changes\2017\funding%20factors%20comparis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Formula\Scheme%20and%20Formula%20Changes\2017\Modelling\201617_P4_APT_929_Northumberland%20with%202015-16%20average%20val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ver"/>
      <sheetName val="Schools Block Data"/>
      <sheetName val="15-16 submitted baselines"/>
      <sheetName val="15-16 submitted HN places"/>
      <sheetName val="Inputs &amp; Adjustments"/>
      <sheetName val="Local Factors"/>
      <sheetName val="Adjusted Factors"/>
      <sheetName val="15-16 final baselines"/>
      <sheetName val="Commentary"/>
      <sheetName val="Proforma"/>
      <sheetName val="De Delegation"/>
      <sheetName val="New ISB"/>
      <sheetName val="School level SB"/>
      <sheetName val="Recoupment"/>
      <sheetName val="Validation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AT6">
            <v>307658.82192168839</v>
          </cell>
        </row>
        <row r="7">
          <cell r="AT7">
            <v>463899.93243375589</v>
          </cell>
        </row>
        <row r="8">
          <cell r="AT8">
            <v>841994.81897069176</v>
          </cell>
        </row>
        <row r="9">
          <cell r="AT9">
            <v>599391.56880255532</v>
          </cell>
        </row>
        <row r="10">
          <cell r="AT10">
            <v>459080.24453488371</v>
          </cell>
        </row>
        <row r="11">
          <cell r="AT11">
            <v>977244.15573961858</v>
          </cell>
        </row>
        <row r="12">
          <cell r="AT12">
            <v>800496.15505748289</v>
          </cell>
        </row>
        <row r="13">
          <cell r="AT13">
            <v>573771.08324869559</v>
          </cell>
        </row>
        <row r="14">
          <cell r="AT14">
            <v>373677.01772602199</v>
          </cell>
        </row>
        <row r="15">
          <cell r="AT15">
            <v>460321.32985588239</v>
          </cell>
        </row>
        <row r="16">
          <cell r="AT16">
            <v>895990.07681334147</v>
          </cell>
        </row>
        <row r="17">
          <cell r="AT17">
            <v>301699.4844000623</v>
          </cell>
        </row>
        <row r="18">
          <cell r="AT18">
            <v>321154.61562254548</v>
          </cell>
        </row>
        <row r="19">
          <cell r="AT19">
            <v>619682.60302185011</v>
          </cell>
        </row>
        <row r="20">
          <cell r="AT20">
            <v>574725.93904746242</v>
          </cell>
        </row>
        <row r="21">
          <cell r="AT21">
            <v>633732.50186249986</v>
          </cell>
        </row>
        <row r="22">
          <cell r="AT22">
            <v>183521.8290533509</v>
          </cell>
        </row>
        <row r="23">
          <cell r="AT23">
            <v>512477.59011255443</v>
          </cell>
        </row>
        <row r="24">
          <cell r="AT24">
            <v>194973.47391795379</v>
          </cell>
        </row>
        <row r="25">
          <cell r="AT25">
            <v>816985.51197501493</v>
          </cell>
        </row>
        <row r="26">
          <cell r="AT26">
            <v>783791.65710541303</v>
          </cell>
        </row>
        <row r="27">
          <cell r="AT27">
            <v>1241398.4664389186</v>
          </cell>
        </row>
        <row r="28">
          <cell r="AT28">
            <v>549589.35335892858</v>
          </cell>
        </row>
        <row r="29">
          <cell r="AT29">
            <v>339658.32549454545</v>
          </cell>
        </row>
        <row r="30">
          <cell r="AT30">
            <v>473000.30100444442</v>
          </cell>
        </row>
        <row r="31">
          <cell r="AT31">
            <v>689146.01772905828</v>
          </cell>
        </row>
        <row r="32">
          <cell r="AT32">
            <v>202474.26280999999</v>
          </cell>
        </row>
        <row r="33">
          <cell r="AT33">
            <v>357053.50634295552</v>
          </cell>
        </row>
        <row r="34">
          <cell r="AT34">
            <v>536296.62372767681</v>
          </cell>
        </row>
        <row r="35">
          <cell r="AT35">
            <v>1042570.5903906471</v>
          </cell>
        </row>
        <row r="36">
          <cell r="AT36">
            <v>151952.79578259346</v>
          </cell>
        </row>
        <row r="37">
          <cell r="AT37">
            <v>361250.52671486477</v>
          </cell>
        </row>
        <row r="38">
          <cell r="AT38">
            <v>230274.53129719626</v>
          </cell>
        </row>
        <row r="39">
          <cell r="AT39">
            <v>626388.37614013162</v>
          </cell>
        </row>
        <row r="40">
          <cell r="AT40">
            <v>1056391.5745657384</v>
          </cell>
        </row>
        <row r="41">
          <cell r="AT41">
            <v>380985.79608208954</v>
          </cell>
        </row>
        <row r="42">
          <cell r="AT42">
            <v>336284.78946428571</v>
          </cell>
        </row>
        <row r="43">
          <cell r="AT43">
            <v>991541.25900071859</v>
          </cell>
        </row>
        <row r="44">
          <cell r="AT44">
            <v>437175.40323478414</v>
          </cell>
        </row>
        <row r="45">
          <cell r="AT45">
            <v>329164.98406818183</v>
          </cell>
        </row>
        <row r="46">
          <cell r="AT46">
            <v>736831.44936421316</v>
          </cell>
        </row>
        <row r="47">
          <cell r="AT47">
            <v>487940.39417872339</v>
          </cell>
        </row>
        <row r="48">
          <cell r="AT48">
            <v>474515.57487906975</v>
          </cell>
        </row>
        <row r="49">
          <cell r="AT49">
            <v>197436.80368606627</v>
          </cell>
        </row>
        <row r="50">
          <cell r="AT50">
            <v>254952.39378601295</v>
          </cell>
        </row>
        <row r="51">
          <cell r="AT51">
            <v>349432.67913750379</v>
          </cell>
        </row>
        <row r="52">
          <cell r="AT52">
            <v>406531.27579545457</v>
          </cell>
        </row>
        <row r="53">
          <cell r="AT53">
            <v>240727.34881866851</v>
          </cell>
        </row>
        <row r="54">
          <cell r="AT54">
            <v>171218.83086682245</v>
          </cell>
        </row>
        <row r="55">
          <cell r="AT55">
            <v>565475.72629606631</v>
          </cell>
        </row>
        <row r="56">
          <cell r="AT56">
            <v>303636.42777634936</v>
          </cell>
        </row>
        <row r="57">
          <cell r="AT57">
            <v>512367.91869377467</v>
          </cell>
        </row>
        <row r="58">
          <cell r="AT58">
            <v>518140.16952921299</v>
          </cell>
        </row>
        <row r="59">
          <cell r="AT59">
            <v>512961.49323746952</v>
          </cell>
        </row>
        <row r="60">
          <cell r="AT60">
            <v>2061168.5088028677</v>
          </cell>
        </row>
        <row r="61">
          <cell r="AT61">
            <v>314574.30840109591</v>
          </cell>
        </row>
        <row r="62">
          <cell r="AT62">
            <v>1271196.5862229692</v>
          </cell>
        </row>
        <row r="63">
          <cell r="AT63">
            <v>1033749.8136104803</v>
          </cell>
        </row>
        <row r="64">
          <cell r="AT64">
            <v>355115.43762087973</v>
          </cell>
        </row>
        <row r="65">
          <cell r="AT65">
            <v>1019496.1577507106</v>
          </cell>
        </row>
        <row r="66">
          <cell r="AT66">
            <v>638143.48503431608</v>
          </cell>
        </row>
        <row r="67">
          <cell r="AT67">
            <v>641277.36123761069</v>
          </cell>
        </row>
        <row r="68">
          <cell r="AT68">
            <v>363510.25489170675</v>
          </cell>
        </row>
        <row r="69">
          <cell r="AT69">
            <v>1497989.6579413803</v>
          </cell>
        </row>
        <row r="70">
          <cell r="AT70">
            <v>987764.62086852663</v>
          </cell>
        </row>
        <row r="71">
          <cell r="AT71">
            <v>1656345.7496484858</v>
          </cell>
        </row>
        <row r="72">
          <cell r="AT72">
            <v>420296.41433217243</v>
          </cell>
        </row>
        <row r="73">
          <cell r="AT73">
            <v>1444041.7274357774</v>
          </cell>
        </row>
        <row r="74">
          <cell r="AT74">
            <v>1350633.010971169</v>
          </cell>
        </row>
        <row r="75">
          <cell r="AT75">
            <v>1551823.5600653491</v>
          </cell>
        </row>
        <row r="76">
          <cell r="AT76">
            <v>1051769.589116923</v>
          </cell>
        </row>
        <row r="77">
          <cell r="AT77">
            <v>2575452.8819349776</v>
          </cell>
        </row>
        <row r="78">
          <cell r="AT78">
            <v>153959.20915000001</v>
          </cell>
        </row>
        <row r="79">
          <cell r="AT79">
            <v>435184.45441439503</v>
          </cell>
        </row>
        <row r="80">
          <cell r="AT80">
            <v>215771.63963050468</v>
          </cell>
        </row>
        <row r="81">
          <cell r="AT81">
            <v>280762.32899614924</v>
          </cell>
        </row>
        <row r="82">
          <cell r="AT82">
            <v>515669.96723397612</v>
          </cell>
        </row>
        <row r="83">
          <cell r="AT83">
            <v>537365.96497407404</v>
          </cell>
        </row>
        <row r="84">
          <cell r="AT84">
            <v>249575.23595140188</v>
          </cell>
        </row>
        <row r="85">
          <cell r="AT85">
            <v>413859.06537732959</v>
          </cell>
        </row>
        <row r="86">
          <cell r="AT86">
            <v>509274.66673021874</v>
          </cell>
        </row>
        <row r="87">
          <cell r="AT87">
            <v>290071.06006652414</v>
          </cell>
        </row>
        <row r="88">
          <cell r="AT88">
            <v>536903.59574168129</v>
          </cell>
        </row>
        <row r="89">
          <cell r="AT89">
            <v>975574.66641791037</v>
          </cell>
        </row>
        <row r="90">
          <cell r="AT90">
            <v>552955.09517725487</v>
          </cell>
        </row>
        <row r="91">
          <cell r="AT91">
            <v>342028.79701831011</v>
          </cell>
        </row>
        <row r="92">
          <cell r="AT92">
            <v>237815.24875097116</v>
          </cell>
        </row>
        <row r="93">
          <cell r="AT93">
            <v>325938.67718617711</v>
          </cell>
        </row>
        <row r="94">
          <cell r="AT94">
            <v>523598.09842983686</v>
          </cell>
        </row>
        <row r="95">
          <cell r="AT95">
            <v>290808.34466377762</v>
          </cell>
        </row>
        <row r="96">
          <cell r="AT96">
            <v>187209.81852124393</v>
          </cell>
        </row>
        <row r="97">
          <cell r="AT97">
            <v>290246.42455857218</v>
          </cell>
        </row>
        <row r="98">
          <cell r="AT98">
            <v>184959.3250579439</v>
          </cell>
        </row>
        <row r="99">
          <cell r="AT99">
            <v>177420.12336504672</v>
          </cell>
        </row>
        <row r="100">
          <cell r="AT100">
            <v>137269.64876810747</v>
          </cell>
        </row>
        <row r="101">
          <cell r="AT101">
            <v>197318.54902380952</v>
          </cell>
        </row>
        <row r="102">
          <cell r="AT102">
            <v>607274.89826004149</v>
          </cell>
        </row>
        <row r="103">
          <cell r="AT103">
            <v>249473.34003094214</v>
          </cell>
        </row>
        <row r="104">
          <cell r="AT104">
            <v>222905.16784781305</v>
          </cell>
        </row>
        <row r="105">
          <cell r="AT105">
            <v>216564.79965736863</v>
          </cell>
        </row>
        <row r="106">
          <cell r="AT106">
            <v>340817.79605909367</v>
          </cell>
        </row>
        <row r="107">
          <cell r="AT107">
            <v>272243.24395775702</v>
          </cell>
        </row>
        <row r="108">
          <cell r="AT108">
            <v>256017.58963240989</v>
          </cell>
        </row>
        <row r="109">
          <cell r="AT109">
            <v>1099560.306394635</v>
          </cell>
        </row>
        <row r="110">
          <cell r="AT110">
            <v>580939.09089900088</v>
          </cell>
        </row>
        <row r="111">
          <cell r="AT111">
            <v>720000.53316812427</v>
          </cell>
        </row>
        <row r="112">
          <cell r="AT112">
            <v>787606.49893474497</v>
          </cell>
        </row>
        <row r="113">
          <cell r="AT113">
            <v>332680.6199972789</v>
          </cell>
        </row>
        <row r="114">
          <cell r="AT114">
            <v>435112.02130289475</v>
          </cell>
        </row>
        <row r="115">
          <cell r="AT115">
            <v>544211.2505737684</v>
          </cell>
        </row>
        <row r="116">
          <cell r="AT116">
            <v>1256483.0717276575</v>
          </cell>
        </row>
        <row r="117">
          <cell r="AT117">
            <v>252939.26682425337</v>
          </cell>
        </row>
        <row r="118">
          <cell r="AT118">
            <v>12259.567576713396</v>
          </cell>
        </row>
        <row r="119">
          <cell r="AT119">
            <v>204431.01708459976</v>
          </cell>
        </row>
        <row r="120">
          <cell r="AT120">
            <v>447590.33552967652</v>
          </cell>
        </row>
        <row r="121">
          <cell r="AT121">
            <v>292545.56462340511</v>
          </cell>
        </row>
        <row r="122">
          <cell r="AT122">
            <v>495896.25552037067</v>
          </cell>
        </row>
        <row r="123">
          <cell r="AT123">
            <v>1224524.3049820371</v>
          </cell>
        </row>
        <row r="124">
          <cell r="AT124">
            <v>2277665.5063544917</v>
          </cell>
        </row>
        <row r="125">
          <cell r="AT125">
            <v>1315892.1510185264</v>
          </cell>
        </row>
        <row r="126">
          <cell r="AT126">
            <v>885505.78083040693</v>
          </cell>
        </row>
        <row r="127">
          <cell r="AT127">
            <v>1758232.6355140188</v>
          </cell>
        </row>
        <row r="128">
          <cell r="AT128">
            <v>1402307.0060606061</v>
          </cell>
        </row>
        <row r="129">
          <cell r="AT129">
            <v>1244974.1675185168</v>
          </cell>
        </row>
        <row r="130">
          <cell r="AT130">
            <v>1477407.5390649836</v>
          </cell>
        </row>
        <row r="131">
          <cell r="AT131">
            <v>1623849.4255928549</v>
          </cell>
        </row>
        <row r="132">
          <cell r="AT132">
            <v>684436.6057803469</v>
          </cell>
        </row>
        <row r="133">
          <cell r="AT133">
            <v>626780.67973214784</v>
          </cell>
        </row>
        <row r="134">
          <cell r="AT134">
            <v>691074.25180831831</v>
          </cell>
        </row>
        <row r="135">
          <cell r="AT135">
            <v>1196140.7520981089</v>
          </cell>
        </row>
        <row r="136">
          <cell r="AT136">
            <v>1701218.8921148872</v>
          </cell>
        </row>
        <row r="137">
          <cell r="AT137">
            <v>829317.96666666679</v>
          </cell>
        </row>
        <row r="138">
          <cell r="AT138">
            <v>1294104.3938294807</v>
          </cell>
        </row>
        <row r="139">
          <cell r="AT139">
            <v>1810460.9114617521</v>
          </cell>
        </row>
        <row r="140">
          <cell r="AT140">
            <v>872137.28721028124</v>
          </cell>
        </row>
        <row r="141">
          <cell r="AT141">
            <v>749847.59389477991</v>
          </cell>
        </row>
        <row r="142">
          <cell r="AT142">
            <v>503529.57710844302</v>
          </cell>
        </row>
        <row r="143">
          <cell r="AT143">
            <v>2332616.3493772824</v>
          </cell>
        </row>
        <row r="144">
          <cell r="AT144">
            <v>2696347.3513581702</v>
          </cell>
        </row>
        <row r="145">
          <cell r="AT145">
            <v>5333703.2267846307</v>
          </cell>
        </row>
        <row r="146">
          <cell r="AT146">
            <v>4340650.0960430549</v>
          </cell>
        </row>
        <row r="147">
          <cell r="AT147">
            <v>3793255.5075305873</v>
          </cell>
        </row>
        <row r="148">
          <cell r="AT148">
            <v>3113670.6483920021</v>
          </cell>
        </row>
        <row r="149">
          <cell r="AT149">
            <v>3770281.3200380867</v>
          </cell>
        </row>
        <row r="150">
          <cell r="AT150">
            <v>1646394.5306692608</v>
          </cell>
        </row>
        <row r="151">
          <cell r="AT151">
            <v>2221724.83887468</v>
          </cell>
        </row>
        <row r="152">
          <cell r="AT152">
            <v>547968.15292178409</v>
          </cell>
        </row>
        <row r="153">
          <cell r="AT153">
            <v>689774.17100488488</v>
          </cell>
        </row>
        <row r="154">
          <cell r="AT154">
            <v>1621170.7522734101</v>
          </cell>
        </row>
        <row r="155">
          <cell r="AT155">
            <v>1682784.0404450423</v>
          </cell>
        </row>
        <row r="156">
          <cell r="AT156">
            <v>1728669.2380636851</v>
          </cell>
        </row>
        <row r="157">
          <cell r="AT157">
            <v>509120.50835616438</v>
          </cell>
        </row>
        <row r="158">
          <cell r="AT158">
            <v>482254.46311708336</v>
          </cell>
        </row>
        <row r="159">
          <cell r="AT159">
            <v>2005136.5693279353</v>
          </cell>
        </row>
        <row r="160">
          <cell r="AT160">
            <v>915711.39889904927</v>
          </cell>
        </row>
        <row r="161">
          <cell r="AT161">
            <v>1777626.4951045664</v>
          </cell>
        </row>
        <row r="162">
          <cell r="AT162">
            <v>1938476.0547300582</v>
          </cell>
        </row>
        <row r="163">
          <cell r="AT163">
            <v>444105.54117647058</v>
          </cell>
        </row>
        <row r="164">
          <cell r="AT164">
            <v>4123466.8923813365</v>
          </cell>
        </row>
        <row r="165">
          <cell r="AT165">
            <v>7766533.2590319077</v>
          </cell>
        </row>
        <row r="166">
          <cell r="AT166">
            <v>2557230.0097198077</v>
          </cell>
        </row>
        <row r="167">
          <cell r="AT167">
            <v>4640024.3908302728</v>
          </cell>
        </row>
        <row r="168">
          <cell r="AT168">
            <v>4497003.99884417</v>
          </cell>
        </row>
        <row r="169">
          <cell r="AT169">
            <v>6542135.3651796309</v>
          </cell>
        </row>
        <row r="170">
          <cell r="AT170">
            <v>9384869.847125886</v>
          </cell>
        </row>
      </sheetData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 proportions"/>
      <sheetName val="budget shares"/>
      <sheetName val="factors"/>
      <sheetName val="budget projections"/>
    </sheetNames>
    <sheetDataSet>
      <sheetData sheetId="0"/>
      <sheetData sheetId="1"/>
      <sheetData sheetId="2"/>
      <sheetData sheetId="3">
        <row r="3">
          <cell r="B3">
            <v>2002</v>
          </cell>
          <cell r="C3" t="str">
            <v>Acomb First School</v>
          </cell>
          <cell r="D3">
            <v>316000.33305855264</v>
          </cell>
          <cell r="E3">
            <v>14845</v>
          </cell>
          <cell r="F3">
            <v>0</v>
          </cell>
          <cell r="G3">
            <v>14845</v>
          </cell>
          <cell r="H3">
            <v>0</v>
          </cell>
          <cell r="I3">
            <v>-22797</v>
          </cell>
          <cell r="J3">
            <v>-22797</v>
          </cell>
          <cell r="K3">
            <v>0</v>
          </cell>
          <cell r="L3">
            <v>-71921</v>
          </cell>
          <cell r="M3">
            <v>-71921</v>
          </cell>
        </row>
        <row r="4">
          <cell r="B4">
            <v>2009</v>
          </cell>
          <cell r="C4" t="str">
            <v>Allendale Primary School</v>
          </cell>
          <cell r="D4">
            <v>473385.81575906102</v>
          </cell>
          <cell r="E4">
            <v>5359</v>
          </cell>
          <cell r="F4">
            <v>0</v>
          </cell>
          <cell r="G4">
            <v>5359</v>
          </cell>
          <cell r="H4">
            <v>0</v>
          </cell>
          <cell r="I4">
            <v>-63600</v>
          </cell>
          <cell r="J4">
            <v>-63600</v>
          </cell>
          <cell r="K4">
            <v>0</v>
          </cell>
          <cell r="L4">
            <v>-150708</v>
          </cell>
          <cell r="M4">
            <v>-150708</v>
          </cell>
        </row>
        <row r="5">
          <cell r="B5">
            <v>2015</v>
          </cell>
          <cell r="C5" t="str">
            <v>SWANSFIELD PARK FIRST SCHOOL</v>
          </cell>
          <cell r="D5">
            <v>853804.51079651702</v>
          </cell>
          <cell r="E5">
            <v>8146</v>
          </cell>
          <cell r="F5">
            <v>0</v>
          </cell>
          <cell r="G5">
            <v>8146</v>
          </cell>
          <cell r="H5">
            <v>59890.673091764562</v>
          </cell>
          <cell r="I5">
            <v>0</v>
          </cell>
          <cell r="J5">
            <v>59890.673091764562</v>
          </cell>
          <cell r="K5">
            <v>89914.466183529235</v>
          </cell>
          <cell r="L5">
            <v>0</v>
          </cell>
          <cell r="M5">
            <v>89914.466183529235</v>
          </cell>
        </row>
        <row r="6">
          <cell r="B6">
            <v>2018</v>
          </cell>
          <cell r="C6" t="str">
            <v>Amble Links First</v>
          </cell>
          <cell r="D6">
            <v>599683.83757588279</v>
          </cell>
          <cell r="E6">
            <v>68312</v>
          </cell>
          <cell r="F6">
            <v>0</v>
          </cell>
          <cell r="G6">
            <v>68312</v>
          </cell>
          <cell r="H6">
            <v>26214</v>
          </cell>
          <cell r="I6">
            <v>0</v>
          </cell>
          <cell r="J6">
            <v>26214</v>
          </cell>
          <cell r="K6">
            <v>0</v>
          </cell>
          <cell r="L6">
            <v>-23156</v>
          </cell>
          <cell r="M6">
            <v>-23156</v>
          </cell>
        </row>
        <row r="7">
          <cell r="B7">
            <v>2019</v>
          </cell>
          <cell r="C7" t="str">
            <v>Amble First School</v>
          </cell>
          <cell r="D7">
            <v>457924.06184890564</v>
          </cell>
          <cell r="E7">
            <v>0</v>
          </cell>
          <cell r="F7">
            <v>-17160</v>
          </cell>
          <cell r="G7">
            <v>-17160</v>
          </cell>
          <cell r="H7">
            <v>0</v>
          </cell>
          <cell r="I7">
            <v>-5334</v>
          </cell>
          <cell r="J7">
            <v>-5334</v>
          </cell>
          <cell r="K7">
            <v>24193</v>
          </cell>
          <cell r="L7">
            <v>0</v>
          </cell>
          <cell r="M7">
            <v>24193</v>
          </cell>
        </row>
        <row r="8">
          <cell r="B8">
            <v>2030</v>
          </cell>
          <cell r="C8" t="str">
            <v>Bedlington West End 1st School</v>
          </cell>
          <cell r="D8">
            <v>975391.23013769404</v>
          </cell>
          <cell r="E8">
            <v>8214</v>
          </cell>
          <cell r="F8">
            <v>0</v>
          </cell>
          <cell r="G8">
            <v>8214</v>
          </cell>
          <cell r="H8">
            <v>0</v>
          </cell>
          <cell r="I8">
            <v>-51134.169999999925</v>
          </cell>
          <cell r="J8">
            <v>-51134.169999999925</v>
          </cell>
          <cell r="K8">
            <v>0</v>
          </cell>
          <cell r="L8">
            <v>-95660.54000000027</v>
          </cell>
          <cell r="M8">
            <v>-95660.54000000027</v>
          </cell>
        </row>
        <row r="9">
          <cell r="B9">
            <v>2032</v>
          </cell>
          <cell r="C9" t="str">
            <v>Bedlington Station Primary School</v>
          </cell>
          <cell r="D9">
            <v>790501.75841863593</v>
          </cell>
          <cell r="E9">
            <v>58377</v>
          </cell>
          <cell r="F9">
            <v>0</v>
          </cell>
          <cell r="G9">
            <v>58377</v>
          </cell>
          <cell r="H9">
            <v>78960.935999999987</v>
          </cell>
          <cell r="I9">
            <v>0</v>
          </cell>
          <cell r="J9">
            <v>78960.935999999987</v>
          </cell>
          <cell r="K9">
            <v>83743.351999999955</v>
          </cell>
          <cell r="L9">
            <v>0</v>
          </cell>
          <cell r="M9">
            <v>83743.351999999955</v>
          </cell>
        </row>
        <row r="10">
          <cell r="B10">
            <v>2033</v>
          </cell>
          <cell r="C10" t="str">
            <v>Stakeford Primary School</v>
          </cell>
          <cell r="D10">
            <v>556857.59762399993</v>
          </cell>
          <cell r="E10">
            <v>2912</v>
          </cell>
          <cell r="F10">
            <v>0</v>
          </cell>
          <cell r="G10">
            <v>2912</v>
          </cell>
          <cell r="H10">
            <v>20474</v>
          </cell>
          <cell r="I10">
            <v>0</v>
          </cell>
          <cell r="J10">
            <v>20474</v>
          </cell>
          <cell r="K10">
            <v>3941</v>
          </cell>
          <cell r="L10">
            <v>0</v>
          </cell>
          <cell r="M10">
            <v>3941</v>
          </cell>
        </row>
        <row r="11">
          <cell r="B11">
            <v>2035</v>
          </cell>
          <cell r="C11" t="str">
            <v>Cambois Primary School</v>
          </cell>
          <cell r="D11">
            <v>363425.6469673742</v>
          </cell>
          <cell r="E11">
            <v>19224</v>
          </cell>
          <cell r="F11">
            <v>0</v>
          </cell>
          <cell r="G11">
            <v>19224</v>
          </cell>
          <cell r="H11">
            <v>39883.698000000033</v>
          </cell>
          <cell r="I11">
            <v>0</v>
          </cell>
          <cell r="J11">
            <v>39883.698000000033</v>
          </cell>
          <cell r="K11">
            <v>24397.456000000064</v>
          </cell>
          <cell r="L11">
            <v>0</v>
          </cell>
          <cell r="M11">
            <v>24397.456000000064</v>
          </cell>
        </row>
        <row r="12">
          <cell r="B12">
            <v>2037</v>
          </cell>
          <cell r="C12" t="str">
            <v>Choppington Primary School</v>
          </cell>
          <cell r="D12">
            <v>472481.29565505189</v>
          </cell>
          <cell r="E12">
            <v>30200</v>
          </cell>
          <cell r="F12">
            <v>0</v>
          </cell>
          <cell r="G12">
            <v>30200</v>
          </cell>
          <cell r="H12">
            <v>17939</v>
          </cell>
          <cell r="I12">
            <v>0</v>
          </cell>
          <cell r="J12">
            <v>17939</v>
          </cell>
          <cell r="K12">
            <v>0</v>
          </cell>
          <cell r="L12">
            <v>-790</v>
          </cell>
          <cell r="M12">
            <v>-790</v>
          </cell>
        </row>
        <row r="13">
          <cell r="B13">
            <v>2041</v>
          </cell>
          <cell r="C13" t="str">
            <v>Stead Lane Primary School</v>
          </cell>
          <cell r="D13">
            <v>890078.92618604517</v>
          </cell>
          <cell r="E13">
            <v>59234</v>
          </cell>
          <cell r="F13">
            <v>0</v>
          </cell>
          <cell r="G13">
            <v>59234</v>
          </cell>
          <cell r="H13">
            <v>40190.719999999972</v>
          </cell>
          <cell r="I13">
            <v>0</v>
          </cell>
          <cell r="J13">
            <v>40190.719999999972</v>
          </cell>
          <cell r="K13">
            <v>0</v>
          </cell>
          <cell r="L13">
            <v>-8347.5</v>
          </cell>
          <cell r="M13">
            <v>-8347.5</v>
          </cell>
        </row>
        <row r="14">
          <cell r="B14">
            <v>2043</v>
          </cell>
          <cell r="C14" t="str">
            <v>Bellingham First School</v>
          </cell>
          <cell r="D14">
            <v>304380.21377114247</v>
          </cell>
          <cell r="E14">
            <v>20623</v>
          </cell>
          <cell r="F14">
            <v>0</v>
          </cell>
          <cell r="G14">
            <v>20623</v>
          </cell>
          <cell r="H14">
            <v>0</v>
          </cell>
          <cell r="I14">
            <v>-9206</v>
          </cell>
          <cell r="J14">
            <v>-9206</v>
          </cell>
          <cell r="K14">
            <v>0</v>
          </cell>
          <cell r="L14">
            <v>-56292</v>
          </cell>
          <cell r="M14">
            <v>-56292</v>
          </cell>
        </row>
        <row r="15">
          <cell r="B15">
            <v>2044</v>
          </cell>
          <cell r="C15" t="str">
            <v>Belsay First School</v>
          </cell>
          <cell r="D15">
            <v>321600.46842832328</v>
          </cell>
          <cell r="E15">
            <v>23399</v>
          </cell>
          <cell r="F15">
            <v>0</v>
          </cell>
          <cell r="G15">
            <v>23399</v>
          </cell>
          <cell r="H15">
            <v>21512</v>
          </cell>
          <cell r="I15">
            <v>0</v>
          </cell>
          <cell r="J15">
            <v>21512</v>
          </cell>
          <cell r="K15">
            <v>0</v>
          </cell>
          <cell r="L15">
            <v>-7966</v>
          </cell>
          <cell r="M15">
            <v>-7966</v>
          </cell>
        </row>
        <row r="16">
          <cell r="B16">
            <v>2046</v>
          </cell>
          <cell r="C16" t="str">
            <v>Spittal Community School</v>
          </cell>
          <cell r="D16">
            <v>606931.26382774196</v>
          </cell>
          <cell r="E16">
            <v>54020</v>
          </cell>
          <cell r="F16">
            <v>0</v>
          </cell>
          <cell r="G16">
            <v>54020</v>
          </cell>
          <cell r="H16">
            <v>76721</v>
          </cell>
          <cell r="I16">
            <v>0</v>
          </cell>
          <cell r="J16">
            <v>76721</v>
          </cell>
          <cell r="K16">
            <v>84101</v>
          </cell>
          <cell r="L16">
            <v>0</v>
          </cell>
          <cell r="M16">
            <v>84101</v>
          </cell>
        </row>
        <row r="17">
          <cell r="B17">
            <v>2047</v>
          </cell>
          <cell r="C17" t="str">
            <v>Tweedmouth West First School</v>
          </cell>
          <cell r="D17">
            <v>579866.15705725551</v>
          </cell>
          <cell r="E17">
            <v>4871</v>
          </cell>
          <cell r="F17">
            <v>0</v>
          </cell>
          <cell r="G17">
            <v>4871</v>
          </cell>
          <cell r="H17">
            <v>-29800</v>
          </cell>
          <cell r="I17">
            <v>0</v>
          </cell>
          <cell r="J17">
            <v>-29800</v>
          </cell>
          <cell r="K17">
            <v>0</v>
          </cell>
          <cell r="L17">
            <v>-64618</v>
          </cell>
          <cell r="M17">
            <v>-64618</v>
          </cell>
        </row>
        <row r="18">
          <cell r="B18">
            <v>2050</v>
          </cell>
          <cell r="C18" t="str">
            <v>Tweedmouth Prior Park 1st Scho</v>
          </cell>
          <cell r="D18">
            <v>629754.66972701298</v>
          </cell>
          <cell r="E18">
            <v>46418</v>
          </cell>
          <cell r="F18">
            <v>0</v>
          </cell>
          <cell r="G18">
            <v>46418</v>
          </cell>
          <cell r="H18">
            <v>46092.108000000007</v>
          </cell>
          <cell r="I18">
            <v>0</v>
          </cell>
          <cell r="J18">
            <v>46092.108000000007</v>
          </cell>
          <cell r="K18">
            <v>26538.856000000029</v>
          </cell>
          <cell r="L18">
            <v>0</v>
          </cell>
          <cell r="M18">
            <v>26538.856000000029</v>
          </cell>
        </row>
        <row r="19">
          <cell r="B19">
            <v>2053</v>
          </cell>
          <cell r="C19" t="str">
            <v>Branton Community 1st School</v>
          </cell>
          <cell r="D19">
            <v>169953.55357282978</v>
          </cell>
          <cell r="E19">
            <v>7973.48</v>
          </cell>
          <cell r="F19">
            <v>0</v>
          </cell>
          <cell r="G19">
            <v>7973.48</v>
          </cell>
          <cell r="H19">
            <v>5710.9162531765069</v>
          </cell>
          <cell r="I19">
            <v>0</v>
          </cell>
          <cell r="J19">
            <v>5710.9162531765069</v>
          </cell>
          <cell r="K19">
            <v>0</v>
          </cell>
          <cell r="L19">
            <v>-154.97749364700212</v>
          </cell>
          <cell r="M19">
            <v>-154.97749364700212</v>
          </cell>
        </row>
        <row r="20">
          <cell r="B20">
            <v>2056</v>
          </cell>
          <cell r="C20" t="str">
            <v>Broomley 1st School</v>
          </cell>
          <cell r="D20">
            <v>520264.95084288076</v>
          </cell>
          <cell r="E20">
            <v>18739</v>
          </cell>
          <cell r="F20">
            <v>0</v>
          </cell>
          <cell r="G20">
            <v>18739</v>
          </cell>
          <cell r="H20">
            <v>14065</v>
          </cell>
          <cell r="I20">
            <v>0</v>
          </cell>
          <cell r="J20">
            <v>14065</v>
          </cell>
          <cell r="K20">
            <v>0</v>
          </cell>
          <cell r="L20">
            <v>-8880</v>
          </cell>
          <cell r="M20">
            <v>-8880</v>
          </cell>
        </row>
        <row r="21">
          <cell r="B21">
            <v>2070</v>
          </cell>
          <cell r="C21" t="str">
            <v>West Woodburn 1st School</v>
          </cell>
          <cell r="D21">
            <v>180333.98175770094</v>
          </cell>
          <cell r="E21">
            <v>3024</v>
          </cell>
          <cell r="F21">
            <v>0</v>
          </cell>
          <cell r="G21">
            <v>3024</v>
          </cell>
          <cell r="H21">
            <v>0</v>
          </cell>
          <cell r="I21">
            <v>-3683</v>
          </cell>
          <cell r="J21">
            <v>-3683</v>
          </cell>
          <cell r="K21">
            <v>0</v>
          </cell>
          <cell r="L21">
            <v>-20803</v>
          </cell>
          <cell r="M21">
            <v>-20803</v>
          </cell>
        </row>
        <row r="22">
          <cell r="B22">
            <v>2074</v>
          </cell>
          <cell r="C22" t="str">
            <v>Cramlington Eastlea Primary</v>
          </cell>
          <cell r="D22">
            <v>832954.01349668659</v>
          </cell>
          <cell r="E22">
            <v>9524</v>
          </cell>
          <cell r="F22">
            <v>0</v>
          </cell>
          <cell r="G22">
            <v>9524</v>
          </cell>
          <cell r="H22">
            <v>0</v>
          </cell>
          <cell r="I22">
            <v>-129524.52199999988</v>
          </cell>
          <cell r="J22">
            <v>-129524.52199999988</v>
          </cell>
          <cell r="K22">
            <v>0</v>
          </cell>
          <cell r="L22">
            <v>-313207.82399999979</v>
          </cell>
          <cell r="M22">
            <v>-313207.82399999979</v>
          </cell>
        </row>
        <row r="23">
          <cell r="B23">
            <v>2076</v>
          </cell>
          <cell r="C23" t="str">
            <v>Beaconhill Community Primary School</v>
          </cell>
          <cell r="D23">
            <v>770430.33427920227</v>
          </cell>
          <cell r="E23">
            <v>63184</v>
          </cell>
          <cell r="F23">
            <v>0</v>
          </cell>
          <cell r="G23">
            <v>63184</v>
          </cell>
          <cell r="H23">
            <v>34339.729999999981</v>
          </cell>
          <cell r="I23">
            <v>0</v>
          </cell>
          <cell r="J23">
            <v>34339.729999999981</v>
          </cell>
          <cell r="K23">
            <v>0</v>
          </cell>
          <cell r="L23">
            <v>-19073.829999999842</v>
          </cell>
          <cell r="M23">
            <v>-19073.829999999842</v>
          </cell>
        </row>
        <row r="24">
          <cell r="B24">
            <v>2077</v>
          </cell>
          <cell r="C24" t="str">
            <v>Shanklea Primary School</v>
          </cell>
          <cell r="D24">
            <v>1253050.9091373142</v>
          </cell>
          <cell r="E24">
            <v>0</v>
          </cell>
          <cell r="F24">
            <v>-53</v>
          </cell>
          <cell r="G24">
            <v>-53</v>
          </cell>
          <cell r="H24">
            <v>0</v>
          </cell>
          <cell r="I24">
            <v>-4980.7460000000428</v>
          </cell>
          <cell r="J24">
            <v>-4980.7460000000428</v>
          </cell>
          <cell r="K24">
            <v>0</v>
          </cell>
          <cell r="L24">
            <v>-78565.091999999946</v>
          </cell>
          <cell r="M24">
            <v>-78565.091999999946</v>
          </cell>
        </row>
        <row r="25">
          <cell r="B25">
            <v>2091</v>
          </cell>
          <cell r="C25" t="str">
            <v>Holywell First School</v>
          </cell>
          <cell r="D25">
            <v>547712.17403708829</v>
          </cell>
          <cell r="E25">
            <v>3781</v>
          </cell>
          <cell r="F25">
            <v>0</v>
          </cell>
          <cell r="G25">
            <v>3781</v>
          </cell>
          <cell r="H25">
            <v>18748</v>
          </cell>
          <cell r="I25">
            <v>0</v>
          </cell>
          <cell r="J25">
            <v>18748</v>
          </cell>
          <cell r="K25">
            <v>12428</v>
          </cell>
          <cell r="L25">
            <v>0</v>
          </cell>
          <cell r="M25">
            <v>12428</v>
          </cell>
        </row>
        <row r="26">
          <cell r="B26">
            <v>2098</v>
          </cell>
          <cell r="C26" t="str">
            <v>Broomhill 1st School</v>
          </cell>
          <cell r="D26">
            <v>345709.2159623013</v>
          </cell>
          <cell r="E26">
            <v>19002</v>
          </cell>
          <cell r="F26">
            <v>0</v>
          </cell>
          <cell r="G26">
            <v>19002</v>
          </cell>
          <cell r="H26">
            <v>20663.560000000114</v>
          </cell>
          <cell r="I26">
            <v>0</v>
          </cell>
          <cell r="J26">
            <v>20663.560000000114</v>
          </cell>
          <cell r="K26">
            <v>19832.260000000126</v>
          </cell>
          <cell r="L26">
            <v>0</v>
          </cell>
          <cell r="M26">
            <v>19832.260000000126</v>
          </cell>
        </row>
        <row r="27">
          <cell r="B27">
            <v>2101</v>
          </cell>
          <cell r="C27" t="str">
            <v>Red Row Community 1st School</v>
          </cell>
          <cell r="D27">
            <v>473798.62081595708</v>
          </cell>
          <cell r="E27">
            <v>5443</v>
          </cell>
          <cell r="F27">
            <v>0</v>
          </cell>
          <cell r="G27">
            <v>5443</v>
          </cell>
          <cell r="H27">
            <v>26956</v>
          </cell>
          <cell r="I27">
            <v>0</v>
          </cell>
          <cell r="J27">
            <v>26956</v>
          </cell>
          <cell r="K27">
            <v>31468</v>
          </cell>
          <cell r="L27">
            <v>0</v>
          </cell>
          <cell r="M27">
            <v>31468</v>
          </cell>
        </row>
        <row r="28">
          <cell r="B28">
            <v>2103</v>
          </cell>
          <cell r="C28" t="str">
            <v>Ellington Primary School</v>
          </cell>
          <cell r="D28">
            <v>700215.95630529046</v>
          </cell>
          <cell r="E28">
            <v>31093.199999999997</v>
          </cell>
          <cell r="F28">
            <v>0</v>
          </cell>
          <cell r="G28">
            <v>31093.199999999997</v>
          </cell>
          <cell r="H28">
            <v>0</v>
          </cell>
          <cell r="I28">
            <v>-52355</v>
          </cell>
          <cell r="J28">
            <v>-52355</v>
          </cell>
          <cell r="K28">
            <v>0</v>
          </cell>
          <cell r="L28">
            <v>-139275.40428988234</v>
          </cell>
          <cell r="M28">
            <v>-139275.40428988234</v>
          </cell>
        </row>
        <row r="29">
          <cell r="B29">
            <v>2105</v>
          </cell>
          <cell r="C29" t="str">
            <v>Linton Primary School</v>
          </cell>
          <cell r="D29">
            <v>235365.36008995239</v>
          </cell>
          <cell r="E29">
            <v>17984.12</v>
          </cell>
          <cell r="F29">
            <v>0</v>
          </cell>
          <cell r="G29">
            <v>17984.12</v>
          </cell>
          <cell r="H29">
            <v>15757.42697694118</v>
          </cell>
          <cell r="I29">
            <v>0</v>
          </cell>
          <cell r="J29">
            <v>15757.42697694118</v>
          </cell>
          <cell r="K29">
            <v>0</v>
          </cell>
          <cell r="L29">
            <v>-7434.4960461176197</v>
          </cell>
          <cell r="M29">
            <v>-7434.4960461176197</v>
          </cell>
        </row>
        <row r="30">
          <cell r="B30">
            <v>2138</v>
          </cell>
          <cell r="C30" t="str">
            <v>Stamfordham First School</v>
          </cell>
          <cell r="D30">
            <v>369364.40464926971</v>
          </cell>
          <cell r="E30">
            <v>4158</v>
          </cell>
          <cell r="F30">
            <v>0</v>
          </cell>
          <cell r="G30">
            <v>4158</v>
          </cell>
          <cell r="H30">
            <v>63554</v>
          </cell>
          <cell r="I30">
            <v>0</v>
          </cell>
          <cell r="J30">
            <v>63554</v>
          </cell>
          <cell r="K30">
            <v>124604</v>
          </cell>
          <cell r="L30">
            <v>0</v>
          </cell>
          <cell r="M30">
            <v>124604</v>
          </cell>
        </row>
        <row r="31">
          <cell r="B31">
            <v>2142</v>
          </cell>
          <cell r="C31" t="str">
            <v>Hexham East First  School</v>
          </cell>
          <cell r="D31">
            <v>536097.80209566653</v>
          </cell>
          <cell r="E31">
            <v>17278</v>
          </cell>
          <cell r="F31">
            <v>0</v>
          </cell>
          <cell r="G31">
            <v>17278</v>
          </cell>
          <cell r="H31">
            <v>0</v>
          </cell>
          <cell r="I31">
            <v>-13255</v>
          </cell>
          <cell r="J31">
            <v>-13255</v>
          </cell>
          <cell r="K31">
            <v>0</v>
          </cell>
          <cell r="L31">
            <v>-81856</v>
          </cell>
          <cell r="M31">
            <v>-81856</v>
          </cell>
        </row>
        <row r="32">
          <cell r="B32">
            <v>2185</v>
          </cell>
          <cell r="C32" t="str">
            <v>Morpeth First School</v>
          </cell>
          <cell r="D32">
            <v>1061519.1724854743</v>
          </cell>
          <cell r="E32">
            <v>84686</v>
          </cell>
          <cell r="F32">
            <v>0</v>
          </cell>
          <cell r="G32">
            <v>84686</v>
          </cell>
          <cell r="H32">
            <v>65932</v>
          </cell>
          <cell r="I32">
            <v>0</v>
          </cell>
          <cell r="J32">
            <v>65932</v>
          </cell>
          <cell r="K32">
            <v>0</v>
          </cell>
          <cell r="L32">
            <v>702</v>
          </cell>
          <cell r="M32">
            <v>702</v>
          </cell>
        </row>
        <row r="33">
          <cell r="B33">
            <v>2189</v>
          </cell>
          <cell r="C33" t="str">
            <v>Netherton Northside 1st School</v>
          </cell>
          <cell r="D33">
            <v>187856.92559544393</v>
          </cell>
          <cell r="E33">
            <v>16871</v>
          </cell>
          <cell r="F33">
            <v>0</v>
          </cell>
          <cell r="G33">
            <v>16871</v>
          </cell>
          <cell r="H33">
            <v>19358</v>
          </cell>
          <cell r="I33">
            <v>0</v>
          </cell>
          <cell r="J33">
            <v>19358</v>
          </cell>
          <cell r="K33">
            <v>12298</v>
          </cell>
          <cell r="L33">
            <v>0</v>
          </cell>
          <cell r="M33">
            <v>12298</v>
          </cell>
        </row>
        <row r="34">
          <cell r="B34">
            <v>2207</v>
          </cell>
          <cell r="C34" t="str">
            <v>SEAHOUSES FIRST SCHOOL</v>
          </cell>
          <cell r="D34">
            <v>388296.16787839972</v>
          </cell>
          <cell r="E34">
            <v>9798.9700000000012</v>
          </cell>
          <cell r="F34">
            <v>0</v>
          </cell>
          <cell r="G34">
            <v>9798.9700000000012</v>
          </cell>
          <cell r="H34">
            <v>6710.3453882353206</v>
          </cell>
          <cell r="I34">
            <v>0</v>
          </cell>
          <cell r="J34">
            <v>6710.3453882353206</v>
          </cell>
          <cell r="K34">
            <v>1791.3607764705957</v>
          </cell>
          <cell r="L34">
            <v>0</v>
          </cell>
          <cell r="M34">
            <v>1791.3607764705957</v>
          </cell>
        </row>
        <row r="35">
          <cell r="B35">
            <v>2209</v>
          </cell>
          <cell r="C35" t="str">
            <v>Otterburn First School</v>
          </cell>
          <cell r="D35">
            <v>230135.18566997236</v>
          </cell>
          <cell r="E35">
            <v>26125</v>
          </cell>
          <cell r="F35">
            <v>0</v>
          </cell>
          <cell r="G35">
            <v>26125</v>
          </cell>
          <cell r="H35">
            <v>8355</v>
          </cell>
          <cell r="I35">
            <v>0</v>
          </cell>
          <cell r="J35">
            <v>8355</v>
          </cell>
          <cell r="K35">
            <v>0</v>
          </cell>
          <cell r="L35">
            <v>-22336</v>
          </cell>
          <cell r="M35">
            <v>-22336</v>
          </cell>
        </row>
        <row r="36">
          <cell r="B36">
            <v>2212</v>
          </cell>
          <cell r="C36" t="str">
            <v>Pegswood County Primary School</v>
          </cell>
          <cell r="D36">
            <v>640278.28800238855</v>
          </cell>
          <cell r="E36">
            <v>11608.650000000001</v>
          </cell>
          <cell r="F36">
            <v>0</v>
          </cell>
          <cell r="G36">
            <v>11608.650000000001</v>
          </cell>
          <cell r="H36">
            <v>0</v>
          </cell>
          <cell r="I36">
            <v>-16783.839695397786</v>
          </cell>
          <cell r="J36">
            <v>-16783.839695397786</v>
          </cell>
          <cell r="K36">
            <v>0</v>
          </cell>
          <cell r="L36">
            <v>-50859.689390795444</v>
          </cell>
          <cell r="M36">
            <v>-50859.689390795444</v>
          </cell>
        </row>
        <row r="37">
          <cell r="B37">
            <v>2215</v>
          </cell>
          <cell r="C37" t="str">
            <v>Ponteland First School</v>
          </cell>
          <cell r="D37">
            <v>1070757.4008156073</v>
          </cell>
          <cell r="E37">
            <v>16146</v>
          </cell>
          <cell r="F37">
            <v>0</v>
          </cell>
          <cell r="G37">
            <v>16146</v>
          </cell>
          <cell r="H37">
            <v>43357</v>
          </cell>
          <cell r="I37">
            <v>0</v>
          </cell>
          <cell r="J37">
            <v>43357</v>
          </cell>
          <cell r="K37">
            <v>44098</v>
          </cell>
          <cell r="L37">
            <v>0</v>
          </cell>
          <cell r="M37">
            <v>44098</v>
          </cell>
        </row>
        <row r="38">
          <cell r="B38">
            <v>2217</v>
          </cell>
          <cell r="C38" t="str">
            <v>Prudhoe Castle First School</v>
          </cell>
          <cell r="D38">
            <v>388175.78598858108</v>
          </cell>
          <cell r="E38">
            <v>8779</v>
          </cell>
          <cell r="F38">
            <v>0</v>
          </cell>
          <cell r="G38">
            <v>8779</v>
          </cell>
          <cell r="H38">
            <v>0</v>
          </cell>
          <cell r="I38">
            <v>-24346.541999999899</v>
          </cell>
          <cell r="J38">
            <v>-24346.541999999899</v>
          </cell>
          <cell r="K38">
            <v>0</v>
          </cell>
          <cell r="L38">
            <v>-85075.99399999989</v>
          </cell>
          <cell r="M38">
            <v>-85075.99399999989</v>
          </cell>
        </row>
        <row r="39">
          <cell r="B39">
            <v>2219</v>
          </cell>
          <cell r="C39" t="str">
            <v>Mickley County 1st School</v>
          </cell>
          <cell r="D39">
            <v>339274.43643019232</v>
          </cell>
          <cell r="E39">
            <v>5876</v>
          </cell>
          <cell r="F39">
            <v>0</v>
          </cell>
          <cell r="G39">
            <v>5876</v>
          </cell>
          <cell r="H39">
            <v>17524.103999999992</v>
          </cell>
          <cell r="I39">
            <v>0</v>
          </cell>
          <cell r="J39">
            <v>17524.103999999992</v>
          </cell>
          <cell r="K39">
            <v>36622.288</v>
          </cell>
          <cell r="L39">
            <v>0</v>
          </cell>
          <cell r="M39">
            <v>36622.288</v>
          </cell>
        </row>
        <row r="40">
          <cell r="B40">
            <v>2220</v>
          </cell>
          <cell r="C40" t="str">
            <v>Prudhoe West First School</v>
          </cell>
          <cell r="D40">
            <v>1000401.6236957379</v>
          </cell>
          <cell r="E40">
            <v>90520</v>
          </cell>
          <cell r="F40">
            <v>0</v>
          </cell>
          <cell r="G40">
            <v>90520</v>
          </cell>
          <cell r="H40">
            <v>88012.668000000063</v>
          </cell>
          <cell r="I40">
            <v>0</v>
          </cell>
          <cell r="J40">
            <v>88012.668000000063</v>
          </cell>
          <cell r="K40">
            <v>30069.876000000164</v>
          </cell>
          <cell r="L40">
            <v>0</v>
          </cell>
          <cell r="M40">
            <v>30069.876000000164</v>
          </cell>
        </row>
        <row r="41">
          <cell r="B41">
            <v>2224</v>
          </cell>
          <cell r="C41" t="str">
            <v>Rothbury First School</v>
          </cell>
          <cell r="D41">
            <v>441882.46443953901</v>
          </cell>
          <cell r="E41">
            <v>1072</v>
          </cell>
          <cell r="F41">
            <v>0</v>
          </cell>
          <cell r="G41">
            <v>1072</v>
          </cell>
          <cell r="H41">
            <v>0</v>
          </cell>
          <cell r="I41">
            <v>-42779</v>
          </cell>
          <cell r="J41">
            <v>-42779</v>
          </cell>
          <cell r="K41">
            <v>0</v>
          </cell>
          <cell r="L41">
            <v>-97463</v>
          </cell>
          <cell r="M41">
            <v>-97463</v>
          </cell>
        </row>
        <row r="42">
          <cell r="B42">
            <v>2227</v>
          </cell>
          <cell r="C42" t="str">
            <v>Beaufront 1st School</v>
          </cell>
          <cell r="D42">
            <v>331431.93150205072</v>
          </cell>
          <cell r="E42">
            <v>14257</v>
          </cell>
          <cell r="F42">
            <v>0</v>
          </cell>
          <cell r="G42">
            <v>14257</v>
          </cell>
          <cell r="H42">
            <v>7428</v>
          </cell>
          <cell r="I42">
            <v>0</v>
          </cell>
          <cell r="J42">
            <v>7428</v>
          </cell>
          <cell r="K42">
            <v>0</v>
          </cell>
          <cell r="L42">
            <v>-6682</v>
          </cell>
          <cell r="M42">
            <v>-6682</v>
          </cell>
        </row>
        <row r="43">
          <cell r="B43">
            <v>2228</v>
          </cell>
          <cell r="C43" t="str">
            <v>Seaton Delaval 1st School</v>
          </cell>
          <cell r="D43">
            <v>739382.43193476263</v>
          </cell>
          <cell r="E43">
            <v>6642</v>
          </cell>
          <cell r="F43">
            <v>0</v>
          </cell>
          <cell r="G43">
            <v>6642</v>
          </cell>
          <cell r="H43">
            <v>0</v>
          </cell>
          <cell r="I43">
            <v>-34561</v>
          </cell>
          <cell r="J43">
            <v>-34561</v>
          </cell>
          <cell r="K43">
            <v>0</v>
          </cell>
          <cell r="L43">
            <v>-64612</v>
          </cell>
          <cell r="M43">
            <v>-64612</v>
          </cell>
        </row>
        <row r="44">
          <cell r="B44">
            <v>2229</v>
          </cell>
          <cell r="C44" t="str">
            <v>New Hartley First School</v>
          </cell>
          <cell r="D44">
            <v>493244.96654236113</v>
          </cell>
          <cell r="E44">
            <v>0</v>
          </cell>
          <cell r="F44">
            <v>-19290</v>
          </cell>
          <cell r="G44">
            <v>-19290</v>
          </cell>
          <cell r="H44">
            <v>20895</v>
          </cell>
          <cell r="I44">
            <v>0</v>
          </cell>
          <cell r="J44">
            <v>20895</v>
          </cell>
          <cell r="K44">
            <v>35450</v>
          </cell>
          <cell r="L44">
            <v>0</v>
          </cell>
          <cell r="M44">
            <v>35450</v>
          </cell>
        </row>
        <row r="45">
          <cell r="B45">
            <v>2232</v>
          </cell>
          <cell r="C45" t="str">
            <v>SEGHILL FIRST SCHOOL</v>
          </cell>
          <cell r="D45">
            <v>465675.94264058006</v>
          </cell>
          <cell r="E45">
            <v>96</v>
          </cell>
          <cell r="F45">
            <v>0</v>
          </cell>
          <cell r="G45">
            <v>96</v>
          </cell>
          <cell r="H45">
            <v>0</v>
          </cell>
          <cell r="I45">
            <v>-28523</v>
          </cell>
          <cell r="J45">
            <v>-28523</v>
          </cell>
          <cell r="K45">
            <v>0</v>
          </cell>
          <cell r="L45">
            <v>-151674</v>
          </cell>
          <cell r="M45">
            <v>-151674</v>
          </cell>
        </row>
        <row r="46">
          <cell r="B46">
            <v>2234</v>
          </cell>
          <cell r="C46" t="str">
            <v>Greenhaugh County First School</v>
          </cell>
          <cell r="D46">
            <v>208381.96475610952</v>
          </cell>
          <cell r="E46">
            <v>11670</v>
          </cell>
          <cell r="F46">
            <v>0</v>
          </cell>
          <cell r="G46">
            <v>11670</v>
          </cell>
          <cell r="H46">
            <v>0</v>
          </cell>
          <cell r="I46">
            <v>-2475</v>
          </cell>
          <cell r="J46">
            <v>-2475</v>
          </cell>
          <cell r="K46">
            <v>0</v>
          </cell>
          <cell r="L46">
            <v>-19790</v>
          </cell>
          <cell r="M46">
            <v>-19790</v>
          </cell>
        </row>
        <row r="47">
          <cell r="B47">
            <v>2236</v>
          </cell>
          <cell r="C47" t="str">
            <v>Slaley First School</v>
          </cell>
          <cell r="D47">
            <v>252519.85297622334</v>
          </cell>
          <cell r="E47">
            <v>5208</v>
          </cell>
          <cell r="F47">
            <v>0</v>
          </cell>
          <cell r="G47">
            <v>5208</v>
          </cell>
          <cell r="H47">
            <v>12116</v>
          </cell>
          <cell r="I47">
            <v>0</v>
          </cell>
          <cell r="J47">
            <v>12116</v>
          </cell>
          <cell r="K47">
            <v>6896</v>
          </cell>
          <cell r="L47">
            <v>0</v>
          </cell>
          <cell r="M47">
            <v>6896</v>
          </cell>
        </row>
        <row r="48">
          <cell r="B48">
            <v>2239</v>
          </cell>
          <cell r="C48" t="str">
            <v>Stannington 1st School</v>
          </cell>
          <cell r="D48">
            <v>354594.29473636043</v>
          </cell>
          <cell r="E48">
            <v>13850</v>
          </cell>
          <cell r="F48">
            <v>0</v>
          </cell>
          <cell r="G48">
            <v>13850</v>
          </cell>
          <cell r="H48">
            <v>3104</v>
          </cell>
          <cell r="I48">
            <v>0</v>
          </cell>
          <cell r="J48">
            <v>3104</v>
          </cell>
          <cell r="K48">
            <v>18841</v>
          </cell>
          <cell r="L48">
            <v>0</v>
          </cell>
          <cell r="M48">
            <v>18841</v>
          </cell>
        </row>
        <row r="49">
          <cell r="B49">
            <v>2243</v>
          </cell>
          <cell r="C49" t="str">
            <v>Adderlane County 1st School</v>
          </cell>
          <cell r="D49">
            <v>428744.25961075001</v>
          </cell>
          <cell r="E49">
            <v>5324</v>
          </cell>
          <cell r="F49">
            <v>0</v>
          </cell>
          <cell r="G49">
            <v>5324</v>
          </cell>
          <cell r="H49">
            <v>0</v>
          </cell>
          <cell r="I49">
            <v>-24484.40399999998</v>
          </cell>
          <cell r="J49">
            <v>-24484.40399999998</v>
          </cell>
          <cell r="K49">
            <v>0</v>
          </cell>
          <cell r="L49">
            <v>-42544.628000000026</v>
          </cell>
          <cell r="M49">
            <v>-42544.628000000026</v>
          </cell>
        </row>
        <row r="50">
          <cell r="B50">
            <v>2246</v>
          </cell>
          <cell r="C50" t="str">
            <v>CAMBO FIRST SCHOOL</v>
          </cell>
          <cell r="D50">
            <v>246629.61845302061</v>
          </cell>
          <cell r="E50">
            <v>10538</v>
          </cell>
          <cell r="F50">
            <v>0</v>
          </cell>
          <cell r="G50">
            <v>10538</v>
          </cell>
          <cell r="H50">
            <v>32000</v>
          </cell>
          <cell r="I50">
            <v>0</v>
          </cell>
          <cell r="J50">
            <v>32000</v>
          </cell>
          <cell r="K50">
            <v>51125</v>
          </cell>
          <cell r="L50">
            <v>0</v>
          </cell>
          <cell r="M50">
            <v>51125</v>
          </cell>
        </row>
        <row r="51">
          <cell r="B51">
            <v>2254</v>
          </cell>
          <cell r="C51" t="str">
            <v>Kielder Community 1st School</v>
          </cell>
          <cell r="D51">
            <v>198274.19318446264</v>
          </cell>
          <cell r="E51">
            <v>4176</v>
          </cell>
          <cell r="F51">
            <v>0</v>
          </cell>
          <cell r="G51">
            <v>4176</v>
          </cell>
          <cell r="H51">
            <v>0</v>
          </cell>
          <cell r="I51">
            <v>-28095</v>
          </cell>
          <cell r="J51">
            <v>-28095</v>
          </cell>
          <cell r="K51">
            <v>0</v>
          </cell>
          <cell r="L51">
            <v>-76979</v>
          </cell>
          <cell r="M51">
            <v>-76979</v>
          </cell>
        </row>
        <row r="52">
          <cell r="B52">
            <v>2268</v>
          </cell>
          <cell r="C52" t="str">
            <v>Seaton Sluice 1st School</v>
          </cell>
          <cell r="D52">
            <v>567739.7404396683</v>
          </cell>
          <cell r="E52">
            <v>17273</v>
          </cell>
          <cell r="F52">
            <v>0</v>
          </cell>
          <cell r="G52">
            <v>17273</v>
          </cell>
          <cell r="H52">
            <v>6352</v>
          </cell>
          <cell r="I52">
            <v>0</v>
          </cell>
          <cell r="J52">
            <v>6352</v>
          </cell>
          <cell r="K52">
            <v>0</v>
          </cell>
          <cell r="L52">
            <v>-42305</v>
          </cell>
          <cell r="M52">
            <v>-42305</v>
          </cell>
        </row>
        <row r="53">
          <cell r="B53">
            <v>2270</v>
          </cell>
          <cell r="C53" t="str">
            <v>WHITTONSTALL FIRST SCHOOL</v>
          </cell>
          <cell r="D53">
            <v>305527.97269030841</v>
          </cell>
          <cell r="E53">
            <v>16612</v>
          </cell>
          <cell r="F53">
            <v>0</v>
          </cell>
          <cell r="G53">
            <v>16612</v>
          </cell>
          <cell r="H53">
            <v>6920</v>
          </cell>
          <cell r="I53">
            <v>0</v>
          </cell>
          <cell r="J53">
            <v>6920</v>
          </cell>
          <cell r="K53">
            <v>0</v>
          </cell>
          <cell r="L53">
            <v>-1755</v>
          </cell>
          <cell r="M53">
            <v>-1755</v>
          </cell>
        </row>
        <row r="54">
          <cell r="B54">
            <v>2277</v>
          </cell>
          <cell r="C54" t="str">
            <v>Wooler First School</v>
          </cell>
          <cell r="D54">
            <v>507215.31854481442</v>
          </cell>
          <cell r="E54">
            <v>26755</v>
          </cell>
          <cell r="F54">
            <v>0</v>
          </cell>
          <cell r="G54">
            <v>26755</v>
          </cell>
          <cell r="H54">
            <v>798</v>
          </cell>
          <cell r="I54">
            <v>0</v>
          </cell>
          <cell r="J54">
            <v>798</v>
          </cell>
          <cell r="K54">
            <v>0</v>
          </cell>
          <cell r="L54">
            <v>-72621</v>
          </cell>
          <cell r="M54">
            <v>-72621</v>
          </cell>
        </row>
        <row r="55">
          <cell r="B55">
            <v>2278</v>
          </cell>
          <cell r="C55" t="str">
            <v>WYLAM FIRST SCHOOL</v>
          </cell>
          <cell r="D55">
            <v>523677.35839399998</v>
          </cell>
          <cell r="E55">
            <v>8502</v>
          </cell>
          <cell r="F55">
            <v>0</v>
          </cell>
          <cell r="G55">
            <v>8502</v>
          </cell>
          <cell r="H55">
            <v>15824.134000000078</v>
          </cell>
          <cell r="I55">
            <v>0</v>
          </cell>
          <cell r="J55">
            <v>15824.134000000078</v>
          </cell>
          <cell r="K55">
            <v>17259.378000000026</v>
          </cell>
          <cell r="L55">
            <v>0</v>
          </cell>
          <cell r="M55">
            <v>17259.378000000026</v>
          </cell>
        </row>
        <row r="56">
          <cell r="B56">
            <v>2281</v>
          </cell>
          <cell r="C56" t="str">
            <v>Shilbottle First</v>
          </cell>
          <cell r="D56">
            <v>507126.79769183905</v>
          </cell>
          <cell r="E56">
            <v>65683.009999999995</v>
          </cell>
          <cell r="F56">
            <v>0</v>
          </cell>
          <cell r="G56">
            <v>65683.009999999995</v>
          </cell>
          <cell r="H56">
            <v>87256.041100235176</v>
          </cell>
          <cell r="I56">
            <v>0</v>
          </cell>
          <cell r="J56">
            <v>87256.041100235176</v>
          </cell>
          <cell r="K56">
            <v>84540.652200470431</v>
          </cell>
          <cell r="L56">
            <v>0</v>
          </cell>
          <cell r="M56">
            <v>84540.652200470431</v>
          </cell>
        </row>
        <row r="57">
          <cell r="B57">
            <v>2291</v>
          </cell>
          <cell r="C57" t="str">
            <v>Bothal Primary School</v>
          </cell>
          <cell r="D57">
            <v>2025887.2306472892</v>
          </cell>
          <cell r="E57">
            <v>17530</v>
          </cell>
          <cell r="F57">
            <v>0</v>
          </cell>
          <cell r="G57">
            <v>17530</v>
          </cell>
          <cell r="H57">
            <v>3151</v>
          </cell>
          <cell r="I57">
            <v>0</v>
          </cell>
          <cell r="J57">
            <v>3151</v>
          </cell>
          <cell r="K57">
            <v>31402</v>
          </cell>
          <cell r="L57">
            <v>0</v>
          </cell>
          <cell r="M57">
            <v>31402</v>
          </cell>
        </row>
        <row r="58">
          <cell r="B58">
            <v>2293</v>
          </cell>
          <cell r="C58" t="str">
            <v>Swarland First School</v>
          </cell>
          <cell r="D58">
            <v>316081.78928144928</v>
          </cell>
          <cell r="E58">
            <v>529.02000000000044</v>
          </cell>
          <cell r="F58">
            <v>0</v>
          </cell>
          <cell r="G58">
            <v>529.02000000000044</v>
          </cell>
          <cell r="H58">
            <v>0</v>
          </cell>
          <cell r="I58">
            <v>-33899.369999999952</v>
          </cell>
          <cell r="J58">
            <v>-33899.369999999952</v>
          </cell>
          <cell r="K58">
            <v>0</v>
          </cell>
          <cell r="L58">
            <v>-89543.059999999896</v>
          </cell>
          <cell r="M58">
            <v>-89543.059999999896</v>
          </cell>
        </row>
        <row r="59">
          <cell r="B59">
            <v>2299</v>
          </cell>
          <cell r="C59" t="str">
            <v>The Sele First School</v>
          </cell>
          <cell r="D59">
            <v>1274120.0856664511</v>
          </cell>
          <cell r="E59">
            <v>43511</v>
          </cell>
          <cell r="F59">
            <v>0</v>
          </cell>
          <cell r="G59">
            <v>43511</v>
          </cell>
          <cell r="H59">
            <v>44106</v>
          </cell>
          <cell r="I59">
            <v>0</v>
          </cell>
          <cell r="J59">
            <v>44106</v>
          </cell>
          <cell r="K59">
            <v>0</v>
          </cell>
          <cell r="L59">
            <v>-11317</v>
          </cell>
          <cell r="M59">
            <v>-11317</v>
          </cell>
        </row>
        <row r="60">
          <cell r="B60">
            <v>2323</v>
          </cell>
          <cell r="C60" t="str">
            <v>Mowbray Primary School</v>
          </cell>
          <cell r="D60">
            <v>1033946.5282550218</v>
          </cell>
          <cell r="E60">
            <v>76372</v>
          </cell>
          <cell r="F60">
            <v>0</v>
          </cell>
          <cell r="G60">
            <v>76372</v>
          </cell>
          <cell r="H60">
            <v>147926</v>
          </cell>
          <cell r="I60">
            <v>0</v>
          </cell>
          <cell r="J60">
            <v>147926</v>
          </cell>
          <cell r="K60">
            <v>141322</v>
          </cell>
          <cell r="L60">
            <v>0</v>
          </cell>
          <cell r="M60">
            <v>141322</v>
          </cell>
        </row>
        <row r="61">
          <cell r="B61">
            <v>2325</v>
          </cell>
          <cell r="C61" t="str">
            <v>Belford First School</v>
          </cell>
          <cell r="D61">
            <v>383513.13635466545</v>
          </cell>
          <cell r="E61">
            <v>72026</v>
          </cell>
          <cell r="F61">
            <v>0</v>
          </cell>
          <cell r="G61">
            <v>72026</v>
          </cell>
          <cell r="H61">
            <v>11525</v>
          </cell>
          <cell r="I61">
            <v>0</v>
          </cell>
          <cell r="J61">
            <v>11525</v>
          </cell>
          <cell r="K61">
            <v>0</v>
          </cell>
          <cell r="L61">
            <v>-89290</v>
          </cell>
          <cell r="M61">
            <v>-89290</v>
          </cell>
        </row>
        <row r="62">
          <cell r="B62">
            <v>2354</v>
          </cell>
          <cell r="C62" t="str">
            <v>Abbeyfields 1st School</v>
          </cell>
          <cell r="D62">
            <v>1021612.413272775</v>
          </cell>
          <cell r="E62">
            <v>4608</v>
          </cell>
          <cell r="F62">
            <v>0</v>
          </cell>
          <cell r="G62">
            <v>4608</v>
          </cell>
          <cell r="H62">
            <v>26146</v>
          </cell>
          <cell r="I62">
            <v>0</v>
          </cell>
          <cell r="J62">
            <v>26146</v>
          </cell>
          <cell r="K62">
            <v>0</v>
          </cell>
          <cell r="L62">
            <v>-2971</v>
          </cell>
          <cell r="M62">
            <v>-2971</v>
          </cell>
        </row>
        <row r="63">
          <cell r="B63">
            <v>2360</v>
          </cell>
          <cell r="C63" t="str">
            <v>Morpeth Stobhillgate First School</v>
          </cell>
          <cell r="D63">
            <v>644818.92263353732</v>
          </cell>
          <cell r="E63">
            <v>54134</v>
          </cell>
          <cell r="F63">
            <v>0</v>
          </cell>
          <cell r="G63">
            <v>54134</v>
          </cell>
          <cell r="H63">
            <v>84999</v>
          </cell>
          <cell r="I63">
            <v>0</v>
          </cell>
          <cell r="J63">
            <v>84999</v>
          </cell>
          <cell r="K63">
            <v>47112</v>
          </cell>
          <cell r="L63">
            <v>0</v>
          </cell>
          <cell r="M63">
            <v>47112</v>
          </cell>
        </row>
        <row r="64">
          <cell r="B64">
            <v>2370</v>
          </cell>
          <cell r="C64" t="str">
            <v>Guidepost Ringway Primary School</v>
          </cell>
          <cell r="D64">
            <v>642605.25930526329</v>
          </cell>
          <cell r="E64">
            <v>18797</v>
          </cell>
          <cell r="F64">
            <v>0</v>
          </cell>
          <cell r="G64">
            <v>18797</v>
          </cell>
          <cell r="H64">
            <v>44713</v>
          </cell>
          <cell r="I64">
            <v>0</v>
          </cell>
          <cell r="J64">
            <v>44713</v>
          </cell>
          <cell r="K64">
            <v>88120</v>
          </cell>
          <cell r="L64">
            <v>0</v>
          </cell>
          <cell r="M64">
            <v>88120</v>
          </cell>
        </row>
        <row r="65">
          <cell r="B65">
            <v>2372</v>
          </cell>
          <cell r="C65" t="str">
            <v>Scremerston First School</v>
          </cell>
          <cell r="D65">
            <v>365544.81496507692</v>
          </cell>
          <cell r="E65">
            <v>26531</v>
          </cell>
          <cell r="F65">
            <v>0</v>
          </cell>
          <cell r="G65">
            <v>26531</v>
          </cell>
          <cell r="H65">
            <v>9984</v>
          </cell>
          <cell r="I65">
            <v>0</v>
          </cell>
          <cell r="J65">
            <v>9984</v>
          </cell>
          <cell r="K65">
            <v>0</v>
          </cell>
          <cell r="L65">
            <v>-6898</v>
          </cell>
          <cell r="M65">
            <v>-6898</v>
          </cell>
        </row>
        <row r="66">
          <cell r="B66">
            <v>2397</v>
          </cell>
          <cell r="C66" t="str">
            <v>Horton Grange Primary School</v>
          </cell>
          <cell r="D66">
            <v>1473324.0930335417</v>
          </cell>
          <cell r="E66">
            <v>30657</v>
          </cell>
          <cell r="F66">
            <v>0</v>
          </cell>
          <cell r="G66">
            <v>30657</v>
          </cell>
          <cell r="H66">
            <v>0</v>
          </cell>
          <cell r="I66">
            <v>-106238</v>
          </cell>
          <cell r="J66">
            <v>-106238</v>
          </cell>
          <cell r="K66">
            <v>0</v>
          </cell>
          <cell r="L66">
            <v>-192961</v>
          </cell>
          <cell r="M66">
            <v>-192961</v>
          </cell>
        </row>
        <row r="67">
          <cell r="B67">
            <v>2407</v>
          </cell>
          <cell r="C67" t="str">
            <v>New Delaval County Primary School</v>
          </cell>
          <cell r="D67">
            <v>937838.24726618128</v>
          </cell>
          <cell r="E67">
            <v>39914</v>
          </cell>
          <cell r="F67">
            <v>0</v>
          </cell>
          <cell r="G67">
            <v>39914</v>
          </cell>
          <cell r="H67">
            <v>108461</v>
          </cell>
          <cell r="I67">
            <v>0</v>
          </cell>
          <cell r="J67">
            <v>108461</v>
          </cell>
          <cell r="K67">
            <v>138574</v>
          </cell>
          <cell r="L67">
            <v>0</v>
          </cell>
          <cell r="M67">
            <v>138574</v>
          </cell>
        </row>
        <row r="68">
          <cell r="B68">
            <v>2415</v>
          </cell>
          <cell r="C68" t="str">
            <v>Newsham Primary School</v>
          </cell>
          <cell r="D68">
            <v>1590851.8195173566</v>
          </cell>
          <cell r="E68">
            <v>41465</v>
          </cell>
          <cell r="F68">
            <v>0</v>
          </cell>
          <cell r="G68">
            <v>41465</v>
          </cell>
          <cell r="H68">
            <v>161378</v>
          </cell>
          <cell r="I68">
            <v>0</v>
          </cell>
          <cell r="J68">
            <v>161378</v>
          </cell>
          <cell r="K68">
            <v>268124</v>
          </cell>
          <cell r="L68">
            <v>0</v>
          </cell>
          <cell r="M68">
            <v>268124</v>
          </cell>
        </row>
        <row r="69">
          <cell r="B69">
            <v>2525</v>
          </cell>
          <cell r="C69" t="str">
            <v>Hipsburn First School</v>
          </cell>
          <cell r="D69">
            <v>419860.1977530095</v>
          </cell>
          <cell r="E69">
            <v>1113.51</v>
          </cell>
          <cell r="F69">
            <v>0</v>
          </cell>
          <cell r="G69">
            <v>1113.51</v>
          </cell>
          <cell r="H69">
            <v>41653.781729882343</v>
          </cell>
          <cell r="I69">
            <v>0</v>
          </cell>
          <cell r="J69">
            <v>41653.781729882343</v>
          </cell>
          <cell r="K69">
            <v>94801.593459764845</v>
          </cell>
          <cell r="L69">
            <v>0</v>
          </cell>
          <cell r="M69">
            <v>94801.593459764845</v>
          </cell>
        </row>
        <row r="70">
          <cell r="B70">
            <v>2526</v>
          </cell>
          <cell r="C70" t="str">
            <v>Darras Hall First School</v>
          </cell>
          <cell r="D70">
            <v>1460087.0412535504</v>
          </cell>
          <cell r="E70">
            <v>266</v>
          </cell>
          <cell r="F70">
            <v>0</v>
          </cell>
          <cell r="G70">
            <v>266</v>
          </cell>
          <cell r="H70">
            <v>14848</v>
          </cell>
          <cell r="I70">
            <v>0</v>
          </cell>
          <cell r="J70">
            <v>14848</v>
          </cell>
          <cell r="K70">
            <v>0</v>
          </cell>
          <cell r="L70">
            <v>5605</v>
          </cell>
          <cell r="M70">
            <v>5605</v>
          </cell>
        </row>
        <row r="71">
          <cell r="B71">
            <v>2527</v>
          </cell>
          <cell r="C71" t="str">
            <v>Burnside Primary School</v>
          </cell>
          <cell r="D71">
            <v>1382089.1099060324</v>
          </cell>
          <cell r="E71">
            <v>31766</v>
          </cell>
          <cell r="F71">
            <v>0</v>
          </cell>
          <cell r="G71">
            <v>31766</v>
          </cell>
          <cell r="H71">
            <v>0</v>
          </cell>
          <cell r="I71">
            <v>-39455.899999999907</v>
          </cell>
          <cell r="J71">
            <v>-39455.899999999907</v>
          </cell>
          <cell r="K71">
            <v>0</v>
          </cell>
          <cell r="L71">
            <v>-160584.15999999992</v>
          </cell>
          <cell r="M71">
            <v>-160584.15999999992</v>
          </cell>
        </row>
        <row r="72">
          <cell r="B72">
            <v>2529</v>
          </cell>
          <cell r="C72" t="str">
            <v>HARESIDE PRIMARY SCHOOL</v>
          </cell>
          <cell r="D72">
            <v>1557895.4819453273</v>
          </cell>
          <cell r="E72">
            <v>132475</v>
          </cell>
          <cell r="F72">
            <v>0</v>
          </cell>
          <cell r="G72">
            <v>132475</v>
          </cell>
          <cell r="H72">
            <v>22631.486000000266</v>
          </cell>
          <cell r="I72">
            <v>0</v>
          </cell>
          <cell r="J72">
            <v>22631.486000000266</v>
          </cell>
          <cell r="K72">
            <v>0</v>
          </cell>
          <cell r="L72">
            <v>-123766.26799999946</v>
          </cell>
          <cell r="M72">
            <v>-123766.26799999946</v>
          </cell>
        </row>
        <row r="73">
          <cell r="B73">
            <v>2530</v>
          </cell>
          <cell r="C73" t="str">
            <v>NORTHBURN PRIMARY SCHOOL</v>
          </cell>
          <cell r="D73">
            <v>1080835.4613507693</v>
          </cell>
          <cell r="E73">
            <v>2575</v>
          </cell>
          <cell r="F73">
            <v>0</v>
          </cell>
          <cell r="G73">
            <v>2575</v>
          </cell>
          <cell r="H73">
            <v>27415.559999999823</v>
          </cell>
          <cell r="I73">
            <v>0</v>
          </cell>
          <cell r="J73">
            <v>27415.559999999823</v>
          </cell>
          <cell r="K73">
            <v>36505.219999999506</v>
          </cell>
          <cell r="L73">
            <v>0</v>
          </cell>
          <cell r="M73">
            <v>36505.219999999506</v>
          </cell>
        </row>
        <row r="74">
          <cell r="B74">
            <v>2531</v>
          </cell>
          <cell r="C74" t="str">
            <v>Central Primary School</v>
          </cell>
          <cell r="D74">
            <v>2439376.1091320715</v>
          </cell>
          <cell r="E74">
            <v>5245</v>
          </cell>
          <cell r="F74">
            <v>0</v>
          </cell>
          <cell r="G74">
            <v>5245</v>
          </cell>
          <cell r="H74">
            <v>63842</v>
          </cell>
          <cell r="I74">
            <v>0</v>
          </cell>
          <cell r="J74">
            <v>63842</v>
          </cell>
          <cell r="K74">
            <v>92290</v>
          </cell>
          <cell r="L74">
            <v>0</v>
          </cell>
          <cell r="M74">
            <v>92290</v>
          </cell>
        </row>
        <row r="75">
          <cell r="B75">
            <v>3001</v>
          </cell>
          <cell r="C75" t="str">
            <v>Acklington C of E First School</v>
          </cell>
          <cell r="D75">
            <v>153161.78203745832</v>
          </cell>
          <cell r="E75">
            <v>12669</v>
          </cell>
          <cell r="F75">
            <v>0</v>
          </cell>
          <cell r="G75">
            <v>12669</v>
          </cell>
          <cell r="H75">
            <v>14286</v>
          </cell>
          <cell r="I75">
            <v>0</v>
          </cell>
          <cell r="J75">
            <v>14286</v>
          </cell>
          <cell r="K75">
            <v>25236</v>
          </cell>
          <cell r="L75">
            <v>0</v>
          </cell>
          <cell r="M75">
            <v>25236</v>
          </cell>
        </row>
        <row r="76">
          <cell r="B76">
            <v>3046</v>
          </cell>
          <cell r="C76" t="str">
            <v>St. Mary's C.E. 1st School</v>
          </cell>
          <cell r="D76">
            <v>436842.76586786623</v>
          </cell>
          <cell r="E76">
            <v>40905</v>
          </cell>
          <cell r="F76">
            <v>0</v>
          </cell>
          <cell r="G76">
            <v>40905</v>
          </cell>
          <cell r="H76">
            <v>66243.263999999966</v>
          </cell>
          <cell r="I76">
            <v>0</v>
          </cell>
          <cell r="J76">
            <v>66243.263999999966</v>
          </cell>
          <cell r="K76">
            <v>93900.427999999956</v>
          </cell>
          <cell r="L76">
            <v>0</v>
          </cell>
          <cell r="M76">
            <v>93900.427999999956</v>
          </cell>
        </row>
        <row r="77">
          <cell r="B77">
            <v>3065</v>
          </cell>
          <cell r="C77" t="str">
            <v>Chollerton C of E Aided First School</v>
          </cell>
          <cell r="D77">
            <v>212799.95743677445</v>
          </cell>
          <cell r="E77">
            <v>15794</v>
          </cell>
          <cell r="F77">
            <v>0</v>
          </cell>
          <cell r="G77">
            <v>15794</v>
          </cell>
          <cell r="H77">
            <v>19850</v>
          </cell>
          <cell r="I77">
            <v>0</v>
          </cell>
          <cell r="J77">
            <v>19850</v>
          </cell>
          <cell r="K77">
            <v>21279</v>
          </cell>
          <cell r="L77">
            <v>0</v>
          </cell>
          <cell r="M77">
            <v>21279</v>
          </cell>
        </row>
        <row r="78">
          <cell r="B78">
            <v>3095</v>
          </cell>
          <cell r="C78" t="str">
            <v>FELTON COE FIRST SCHOOL</v>
          </cell>
          <cell r="D78">
            <v>284826.94175802084</v>
          </cell>
          <cell r="E78">
            <v>14389.36</v>
          </cell>
          <cell r="F78">
            <v>0</v>
          </cell>
          <cell r="G78">
            <v>14389.36</v>
          </cell>
          <cell r="H78">
            <v>6961.5500000000029</v>
          </cell>
          <cell r="I78">
            <v>0</v>
          </cell>
          <cell r="J78">
            <v>6961.5500000000029</v>
          </cell>
          <cell r="K78">
            <v>27954.190000000075</v>
          </cell>
          <cell r="L78">
            <v>0</v>
          </cell>
          <cell r="M78">
            <v>27954.190000000075</v>
          </cell>
        </row>
        <row r="79">
          <cell r="B79">
            <v>3129</v>
          </cell>
          <cell r="C79" t="str">
            <v>Haydon Bridge Shaftoe Trust Voluntary Controlled Primary School</v>
          </cell>
          <cell r="D79">
            <v>529500.47081497172</v>
          </cell>
          <cell r="E79">
            <v>282</v>
          </cell>
          <cell r="F79">
            <v>0</v>
          </cell>
          <cell r="G79">
            <v>282</v>
          </cell>
          <cell r="H79">
            <v>7055</v>
          </cell>
          <cell r="I79">
            <v>0</v>
          </cell>
          <cell r="J79">
            <v>7055</v>
          </cell>
          <cell r="K79">
            <v>0</v>
          </cell>
          <cell r="L79">
            <v>28854</v>
          </cell>
          <cell r="M79">
            <v>28854</v>
          </cell>
        </row>
        <row r="80">
          <cell r="B80">
            <v>3133</v>
          </cell>
          <cell r="C80" t="str">
            <v>Heddon St. Andrew's School</v>
          </cell>
          <cell r="D80">
            <v>541247.69552156457</v>
          </cell>
          <cell r="E80">
            <v>29969</v>
          </cell>
          <cell r="F80">
            <v>0</v>
          </cell>
          <cell r="G80">
            <v>29969</v>
          </cell>
          <cell r="H80">
            <v>57836</v>
          </cell>
          <cell r="I80">
            <v>0</v>
          </cell>
          <cell r="J80">
            <v>57836</v>
          </cell>
          <cell r="K80">
            <v>89522</v>
          </cell>
          <cell r="L80">
            <v>0</v>
          </cell>
          <cell r="M80">
            <v>89522</v>
          </cell>
        </row>
        <row r="81">
          <cell r="B81">
            <v>3135</v>
          </cell>
          <cell r="C81" t="str">
            <v>Henshaw Church of England Aided Primary School</v>
          </cell>
          <cell r="D81">
            <v>249731.04250059198</v>
          </cell>
          <cell r="E81">
            <v>0</v>
          </cell>
          <cell r="F81">
            <v>-51699</v>
          </cell>
          <cell r="G81">
            <v>-51699</v>
          </cell>
          <cell r="H81">
            <v>0</v>
          </cell>
          <cell r="I81">
            <v>-86389</v>
          </cell>
          <cell r="J81">
            <v>-86389</v>
          </cell>
          <cell r="K81">
            <v>0</v>
          </cell>
          <cell r="L81">
            <v>-101238</v>
          </cell>
          <cell r="M81">
            <v>-101238</v>
          </cell>
        </row>
        <row r="82">
          <cell r="B82">
            <v>3173</v>
          </cell>
          <cell r="C82" t="str">
            <v>Longhoughton C of E 1st School</v>
          </cell>
          <cell r="D82">
            <v>417681.13985147246</v>
          </cell>
          <cell r="E82">
            <v>2585.42</v>
          </cell>
          <cell r="F82">
            <v>0</v>
          </cell>
          <cell r="G82">
            <v>2585.42</v>
          </cell>
          <cell r="H82">
            <v>0</v>
          </cell>
          <cell r="I82">
            <v>-3624.0440000000362</v>
          </cell>
          <cell r="J82">
            <v>-3624.0440000000362</v>
          </cell>
          <cell r="K82">
            <v>0</v>
          </cell>
          <cell r="L82">
            <v>-15698.167999999989</v>
          </cell>
          <cell r="M82">
            <v>-15698.167999999989</v>
          </cell>
        </row>
        <row r="83">
          <cell r="B83">
            <v>3210</v>
          </cell>
          <cell r="C83" t="str">
            <v>OVINGHAM C E FIRST SCHOOL</v>
          </cell>
          <cell r="D83">
            <v>516849.91618899995</v>
          </cell>
          <cell r="E83">
            <v>59679</v>
          </cell>
          <cell r="F83">
            <v>0</v>
          </cell>
          <cell r="G83">
            <v>59679</v>
          </cell>
          <cell r="H83">
            <v>62595.111999999848</v>
          </cell>
          <cell r="I83">
            <v>0</v>
          </cell>
          <cell r="J83">
            <v>62595.111999999848</v>
          </cell>
          <cell r="K83">
            <v>27975.463999999803</v>
          </cell>
          <cell r="L83">
            <v>0</v>
          </cell>
          <cell r="M83">
            <v>27975.463999999803</v>
          </cell>
        </row>
        <row r="84">
          <cell r="B84">
            <v>3264</v>
          </cell>
          <cell r="C84" t="str">
            <v>Whittingham First School</v>
          </cell>
          <cell r="D84">
            <v>282489.09539683885</v>
          </cell>
          <cell r="E84">
            <v>24258.980000000003</v>
          </cell>
          <cell r="F84">
            <v>0</v>
          </cell>
          <cell r="G84">
            <v>24258.980000000003</v>
          </cell>
          <cell r="H84">
            <v>8427.6579999999594</v>
          </cell>
          <cell r="I84">
            <v>0</v>
          </cell>
          <cell r="J84">
            <v>8427.6579999999594</v>
          </cell>
          <cell r="K84">
            <v>0</v>
          </cell>
          <cell r="L84">
            <v>-7184.9840000000331</v>
          </cell>
          <cell r="M84">
            <v>-7184.9840000000331</v>
          </cell>
        </row>
        <row r="85">
          <cell r="B85">
            <v>3312</v>
          </cell>
          <cell r="C85" t="str">
            <v>Alnwick St Michaels CoE First School</v>
          </cell>
          <cell r="D85">
            <v>530088.99314824655</v>
          </cell>
          <cell r="E85">
            <v>434.55999999999767</v>
          </cell>
          <cell r="F85">
            <v>0</v>
          </cell>
          <cell r="G85">
            <v>434.55999999999767</v>
          </cell>
          <cell r="H85">
            <v>23502.124714014179</v>
          </cell>
          <cell r="I85">
            <v>0</v>
          </cell>
          <cell r="J85">
            <v>23502.124714014179</v>
          </cell>
          <cell r="K85">
            <v>16437.369428028178</v>
          </cell>
          <cell r="L85">
            <v>0</v>
          </cell>
          <cell r="M85">
            <v>16437.369428028178</v>
          </cell>
        </row>
        <row r="86">
          <cell r="B86">
            <v>3333</v>
          </cell>
          <cell r="C86" t="str">
            <v>Bedlington Whitley Memorial Church of England First School</v>
          </cell>
          <cell r="D86">
            <v>968164.68880597013</v>
          </cell>
          <cell r="E86">
            <v>49890</v>
          </cell>
          <cell r="F86">
            <v>0</v>
          </cell>
          <cell r="G86">
            <v>49890</v>
          </cell>
          <cell r="H86">
            <v>44499</v>
          </cell>
          <cell r="I86">
            <v>0</v>
          </cell>
          <cell r="J86">
            <v>44499</v>
          </cell>
          <cell r="K86">
            <v>11083</v>
          </cell>
          <cell r="L86">
            <v>0</v>
          </cell>
          <cell r="M86">
            <v>11083</v>
          </cell>
        </row>
        <row r="87">
          <cell r="B87">
            <v>3346</v>
          </cell>
          <cell r="C87" t="str">
            <v>Holy Trinity CofE First School</v>
          </cell>
          <cell r="D87">
            <v>559708.56619223545</v>
          </cell>
          <cell r="E87">
            <v>0</v>
          </cell>
          <cell r="F87">
            <v>-12734</v>
          </cell>
          <cell r="G87">
            <v>-12734</v>
          </cell>
          <cell r="H87">
            <v>0</v>
          </cell>
          <cell r="I87">
            <v>-35617.21800000011</v>
          </cell>
          <cell r="J87">
            <v>-35617.21800000011</v>
          </cell>
          <cell r="K87">
            <v>0</v>
          </cell>
          <cell r="L87">
            <v>-79317.976000000141</v>
          </cell>
          <cell r="M87">
            <v>-79317.976000000141</v>
          </cell>
        </row>
        <row r="88">
          <cell r="B88">
            <v>3347</v>
          </cell>
          <cell r="C88" t="str">
            <v>LONGHORSLEY ST HELENS CE FIRST</v>
          </cell>
          <cell r="D88">
            <v>339544.20056736254</v>
          </cell>
          <cell r="E88">
            <v>22526</v>
          </cell>
          <cell r="F88">
            <v>0</v>
          </cell>
          <cell r="G88">
            <v>22526</v>
          </cell>
          <cell r="H88">
            <v>26277</v>
          </cell>
          <cell r="I88">
            <v>0</v>
          </cell>
          <cell r="J88">
            <v>26277</v>
          </cell>
          <cell r="K88">
            <v>24386</v>
          </cell>
          <cell r="L88">
            <v>0</v>
          </cell>
          <cell r="M88">
            <v>24386</v>
          </cell>
        </row>
        <row r="89">
          <cell r="B89">
            <v>3349</v>
          </cell>
          <cell r="C89" t="str">
            <v>Greenhead C of E First School</v>
          </cell>
          <cell r="D89">
            <v>228184.71464134904</v>
          </cell>
          <cell r="E89">
            <v>0</v>
          </cell>
          <cell r="F89">
            <v>-87350</v>
          </cell>
          <cell r="G89">
            <v>-87350</v>
          </cell>
          <cell r="H89">
            <v>0</v>
          </cell>
          <cell r="I89">
            <v>-149822</v>
          </cell>
          <cell r="J89">
            <v>-149822</v>
          </cell>
          <cell r="K89">
            <v>0</v>
          </cell>
          <cell r="L89">
            <v>-244035</v>
          </cell>
          <cell r="M89">
            <v>-244035</v>
          </cell>
        </row>
        <row r="90">
          <cell r="B90">
            <v>3355</v>
          </cell>
          <cell r="C90" t="str">
            <v>Broomhaugh C of E First School</v>
          </cell>
          <cell r="D90">
            <v>326357.87452352722</v>
          </cell>
          <cell r="E90">
            <v>54939</v>
          </cell>
          <cell r="F90">
            <v>0</v>
          </cell>
          <cell r="G90">
            <v>54939</v>
          </cell>
          <cell r="H90">
            <v>36480</v>
          </cell>
          <cell r="I90">
            <v>0</v>
          </cell>
          <cell r="J90">
            <v>36480</v>
          </cell>
          <cell r="K90">
            <v>10846</v>
          </cell>
          <cell r="L90">
            <v>0</v>
          </cell>
          <cell r="M90">
            <v>10846</v>
          </cell>
        </row>
        <row r="91">
          <cell r="B91">
            <v>3367</v>
          </cell>
          <cell r="C91" t="str">
            <v>CORBRIDGE CofE 1st SCHOOL</v>
          </cell>
          <cell r="D91">
            <v>523255.72132834204</v>
          </cell>
          <cell r="E91">
            <v>26742</v>
          </cell>
          <cell r="F91">
            <v>0</v>
          </cell>
          <cell r="G91">
            <v>26742</v>
          </cell>
          <cell r="H91">
            <v>4587</v>
          </cell>
          <cell r="I91">
            <v>0</v>
          </cell>
          <cell r="J91">
            <v>4587</v>
          </cell>
          <cell r="K91">
            <v>0</v>
          </cell>
          <cell r="L91">
            <v>-30349</v>
          </cell>
          <cell r="M91">
            <v>-30349</v>
          </cell>
        </row>
        <row r="92">
          <cell r="B92">
            <v>3403</v>
          </cell>
          <cell r="C92" t="str">
            <v>Ellingham C of E First School</v>
          </cell>
          <cell r="D92">
            <v>292123.56236176903</v>
          </cell>
          <cell r="E92">
            <v>7264.3600000000006</v>
          </cell>
          <cell r="F92">
            <v>0</v>
          </cell>
          <cell r="G92">
            <v>7264.3600000000006</v>
          </cell>
          <cell r="H92">
            <v>2265.7476677646773</v>
          </cell>
          <cell r="I92">
            <v>0</v>
          </cell>
          <cell r="J92">
            <v>2265.7476677646773</v>
          </cell>
          <cell r="K92">
            <v>0</v>
          </cell>
          <cell r="L92">
            <v>-7245.3046644705901</v>
          </cell>
          <cell r="M92">
            <v>-7245.3046644705901</v>
          </cell>
        </row>
        <row r="93">
          <cell r="B93">
            <v>3408</v>
          </cell>
          <cell r="C93" t="str">
            <v>Embleton Vincent Edwards C of E First School</v>
          </cell>
          <cell r="D93">
            <v>193583.06797765574</v>
          </cell>
          <cell r="E93">
            <v>10649.939999999999</v>
          </cell>
          <cell r="F93">
            <v>0</v>
          </cell>
          <cell r="G93">
            <v>10649.939999999999</v>
          </cell>
          <cell r="H93">
            <v>9010.1883585882279</v>
          </cell>
          <cell r="I93">
            <v>0</v>
          </cell>
          <cell r="J93">
            <v>9010.1883585882279</v>
          </cell>
          <cell r="K93">
            <v>11113.83671717648</v>
          </cell>
          <cell r="L93">
            <v>0</v>
          </cell>
          <cell r="M93">
            <v>11113.83671717648</v>
          </cell>
        </row>
        <row r="94">
          <cell r="B94">
            <v>3411</v>
          </cell>
          <cell r="C94" t="str">
            <v>Hugh Joicey C of E Aided First</v>
          </cell>
          <cell r="D94">
            <v>298118.94526049774</v>
          </cell>
          <cell r="E94">
            <v>5407</v>
          </cell>
          <cell r="F94">
            <v>0</v>
          </cell>
          <cell r="G94">
            <v>5407</v>
          </cell>
          <cell r="H94">
            <v>2314.9799999999814</v>
          </cell>
          <cell r="I94">
            <v>0</v>
          </cell>
          <cell r="J94">
            <v>2314.9799999999814</v>
          </cell>
          <cell r="K94">
            <v>0</v>
          </cell>
          <cell r="L94">
            <v>-17909.300000000047</v>
          </cell>
          <cell r="M94">
            <v>-17909.300000000047</v>
          </cell>
        </row>
        <row r="95">
          <cell r="B95">
            <v>3423</v>
          </cell>
          <cell r="C95" t="str">
            <v>Harbottle C of E 1st School</v>
          </cell>
          <cell r="D95">
            <v>188288.29479513611</v>
          </cell>
          <cell r="E95">
            <v>1565</v>
          </cell>
          <cell r="F95">
            <v>0</v>
          </cell>
          <cell r="G95">
            <v>1565</v>
          </cell>
          <cell r="H95">
            <v>0</v>
          </cell>
          <cell r="I95">
            <v>-235</v>
          </cell>
          <cell r="J95">
            <v>-235</v>
          </cell>
          <cell r="K95">
            <v>0</v>
          </cell>
          <cell r="L95">
            <v>-7041</v>
          </cell>
          <cell r="M95">
            <v>-7041</v>
          </cell>
        </row>
        <row r="96">
          <cell r="B96">
            <v>3443</v>
          </cell>
          <cell r="C96" t="str">
            <v>Whitley Chapel C of E First</v>
          </cell>
          <cell r="D96">
            <v>183592.65820854917</v>
          </cell>
          <cell r="E96">
            <v>0</v>
          </cell>
          <cell r="F96">
            <v>-5286</v>
          </cell>
          <cell r="G96">
            <v>-5286</v>
          </cell>
          <cell r="H96">
            <v>0</v>
          </cell>
          <cell r="I96">
            <v>-3238</v>
          </cell>
          <cell r="J96">
            <v>-3238</v>
          </cell>
          <cell r="K96">
            <v>895</v>
          </cell>
          <cell r="L96">
            <v>0</v>
          </cell>
          <cell r="M96">
            <v>895</v>
          </cell>
        </row>
        <row r="97">
          <cell r="B97">
            <v>3447</v>
          </cell>
          <cell r="C97" t="str">
            <v>Holy Island CE FIRST SCHOOL</v>
          </cell>
          <cell r="D97">
            <v>174572.49866413552</v>
          </cell>
          <cell r="E97">
            <v>92112</v>
          </cell>
          <cell r="F97">
            <v>0</v>
          </cell>
          <cell r="G97">
            <v>92112</v>
          </cell>
          <cell r="H97">
            <v>106815</v>
          </cell>
          <cell r="I97">
            <v>0</v>
          </cell>
          <cell r="J97">
            <v>106815</v>
          </cell>
          <cell r="K97">
            <v>109076</v>
          </cell>
          <cell r="L97">
            <v>0</v>
          </cell>
          <cell r="M97">
            <v>109076</v>
          </cell>
        </row>
        <row r="98">
          <cell r="B98">
            <v>3454</v>
          </cell>
          <cell r="C98" t="str">
            <v>Humshaugh C of E Aided First School</v>
          </cell>
          <cell r="D98">
            <v>200938.04965013999</v>
          </cell>
          <cell r="E98">
            <v>14822</v>
          </cell>
          <cell r="F98">
            <v>0</v>
          </cell>
          <cell r="G98">
            <v>14822</v>
          </cell>
          <cell r="H98">
            <v>2553</v>
          </cell>
          <cell r="I98">
            <v>0</v>
          </cell>
          <cell r="J98">
            <v>2553</v>
          </cell>
          <cell r="K98">
            <v>0</v>
          </cell>
          <cell r="L98">
            <v>-15392</v>
          </cell>
          <cell r="M98">
            <v>-15392</v>
          </cell>
        </row>
        <row r="99">
          <cell r="B99">
            <v>3487</v>
          </cell>
          <cell r="C99" t="str">
            <v>Morpeth All Saints CE First School</v>
          </cell>
          <cell r="D99">
            <v>614133.75371185574</v>
          </cell>
          <cell r="E99">
            <v>33183</v>
          </cell>
          <cell r="F99">
            <v>0</v>
          </cell>
          <cell r="G99">
            <v>33183</v>
          </cell>
          <cell r="H99">
            <v>65943</v>
          </cell>
          <cell r="I99">
            <v>0</v>
          </cell>
          <cell r="J99">
            <v>65943</v>
          </cell>
          <cell r="K99">
            <v>62863</v>
          </cell>
          <cell r="L99">
            <v>0</v>
          </cell>
          <cell r="M99">
            <v>62863</v>
          </cell>
        </row>
        <row r="100">
          <cell r="B100">
            <v>3492</v>
          </cell>
          <cell r="C100" t="str">
            <v>Newbrough C of E Primary School</v>
          </cell>
          <cell r="D100">
            <v>249783.19326096604</v>
          </cell>
          <cell r="E100">
            <v>10271</v>
          </cell>
          <cell r="F100">
            <v>0</v>
          </cell>
          <cell r="G100">
            <v>10271</v>
          </cell>
          <cell r="H100">
            <v>0</v>
          </cell>
          <cell r="I100">
            <v>-9590</v>
          </cell>
          <cell r="J100">
            <v>-9590</v>
          </cell>
          <cell r="K100">
            <v>0</v>
          </cell>
          <cell r="L100">
            <v>-5068</v>
          </cell>
          <cell r="M100">
            <v>-5068</v>
          </cell>
        </row>
        <row r="101">
          <cell r="B101">
            <v>3542</v>
          </cell>
          <cell r="C101" t="str">
            <v>Tritlington C of E 1st School</v>
          </cell>
          <cell r="D101">
            <v>222111.88344051561</v>
          </cell>
          <cell r="E101">
            <v>1055</v>
          </cell>
          <cell r="F101">
            <v>0</v>
          </cell>
          <cell r="G101">
            <v>1055</v>
          </cell>
          <cell r="H101">
            <v>7871</v>
          </cell>
          <cell r="I101">
            <v>0</v>
          </cell>
          <cell r="J101">
            <v>7871</v>
          </cell>
          <cell r="K101">
            <v>11798</v>
          </cell>
          <cell r="L101">
            <v>0</v>
          </cell>
          <cell r="M101">
            <v>11798</v>
          </cell>
        </row>
        <row r="102">
          <cell r="B102">
            <v>3548</v>
          </cell>
          <cell r="C102" t="str">
            <v>Wark C of E First School</v>
          </cell>
          <cell r="D102">
            <v>215736.69348573833</v>
          </cell>
          <cell r="E102">
            <v>2107</v>
          </cell>
          <cell r="F102">
            <v>0</v>
          </cell>
          <cell r="G102">
            <v>2107</v>
          </cell>
          <cell r="H102">
            <v>0</v>
          </cell>
          <cell r="I102">
            <v>-4420</v>
          </cell>
          <cell r="J102">
            <v>-4420</v>
          </cell>
          <cell r="K102">
            <v>0</v>
          </cell>
          <cell r="L102">
            <v>-25317</v>
          </cell>
          <cell r="M102">
            <v>-25317</v>
          </cell>
        </row>
        <row r="103">
          <cell r="B103">
            <v>3550</v>
          </cell>
          <cell r="C103" t="str">
            <v>Warkworth C of E 1st School</v>
          </cell>
          <cell r="D103">
            <v>352778.83834192948</v>
          </cell>
          <cell r="E103">
            <v>0</v>
          </cell>
          <cell r="F103">
            <v>-27954</v>
          </cell>
          <cell r="G103">
            <v>-27954</v>
          </cell>
          <cell r="H103">
            <v>0</v>
          </cell>
          <cell r="I103">
            <v>-13294.520000000019</v>
          </cell>
          <cell r="J103">
            <v>-13294.520000000019</v>
          </cell>
          <cell r="K103">
            <v>6286.2200000000303</v>
          </cell>
          <cell r="L103">
            <v>0</v>
          </cell>
          <cell r="M103">
            <v>6286.2200000000303</v>
          </cell>
        </row>
        <row r="104">
          <cell r="B104">
            <v>3560</v>
          </cell>
          <cell r="C104" t="str">
            <v>Whalton C of E First School</v>
          </cell>
          <cell r="D104">
            <v>268766.32452729502</v>
          </cell>
          <cell r="E104">
            <v>28207</v>
          </cell>
          <cell r="F104">
            <v>0</v>
          </cell>
          <cell r="G104">
            <v>28207</v>
          </cell>
          <cell r="H104">
            <v>19558</v>
          </cell>
          <cell r="I104">
            <v>0</v>
          </cell>
          <cell r="J104">
            <v>19558</v>
          </cell>
          <cell r="K104">
            <v>0</v>
          </cell>
          <cell r="L104">
            <v>-19453</v>
          </cell>
          <cell r="M104">
            <v>-19453</v>
          </cell>
        </row>
        <row r="105">
          <cell r="B105">
            <v>3561</v>
          </cell>
          <cell r="C105" t="str">
            <v>Whitfield C of E Aided Primary School</v>
          </cell>
          <cell r="D105">
            <v>254529.82594343164</v>
          </cell>
          <cell r="E105">
            <v>0</v>
          </cell>
          <cell r="F105">
            <v>-56558</v>
          </cell>
          <cell r="G105">
            <v>-56558</v>
          </cell>
          <cell r="H105">
            <v>0</v>
          </cell>
          <cell r="I105">
            <v>-84631</v>
          </cell>
          <cell r="J105">
            <v>-84631</v>
          </cell>
          <cell r="K105">
            <v>0</v>
          </cell>
          <cell r="L105">
            <v>-109615</v>
          </cell>
          <cell r="M105">
            <v>-109615</v>
          </cell>
        </row>
        <row r="106">
          <cell r="B106">
            <v>3711</v>
          </cell>
          <cell r="C106" t="str">
            <v>St Wilfrid's RC Primary School</v>
          </cell>
          <cell r="D106">
            <v>1096485.7576430193</v>
          </cell>
          <cell r="E106">
            <v>121743</v>
          </cell>
          <cell r="F106">
            <v>0</v>
          </cell>
          <cell r="G106">
            <v>121743</v>
          </cell>
          <cell r="H106">
            <v>97479</v>
          </cell>
          <cell r="I106">
            <v>0</v>
          </cell>
          <cell r="J106">
            <v>97479</v>
          </cell>
          <cell r="K106">
            <v>59213</v>
          </cell>
          <cell r="L106">
            <v>0</v>
          </cell>
          <cell r="M106">
            <v>59213</v>
          </cell>
        </row>
        <row r="107">
          <cell r="B107">
            <v>3713</v>
          </cell>
          <cell r="C107" t="str">
            <v>St. Paul's Roman Catholic Voluntary Aided First School</v>
          </cell>
          <cell r="D107">
            <v>584043.96145597612</v>
          </cell>
          <cell r="E107">
            <v>79596.22</v>
          </cell>
          <cell r="F107">
            <v>0</v>
          </cell>
          <cell r="G107">
            <v>79596.22</v>
          </cell>
          <cell r="H107">
            <v>95575.209999999992</v>
          </cell>
          <cell r="I107">
            <v>0</v>
          </cell>
          <cell r="J107">
            <v>95575.209999999992</v>
          </cell>
          <cell r="K107">
            <v>34930.089999999997</v>
          </cell>
          <cell r="L107">
            <v>0</v>
          </cell>
          <cell r="M107">
            <v>34930.089999999997</v>
          </cell>
        </row>
        <row r="108">
          <cell r="B108">
            <v>3726</v>
          </cell>
          <cell r="C108" t="str">
            <v>St Aidans First School</v>
          </cell>
          <cell r="D108">
            <v>715782.32619093091</v>
          </cell>
          <cell r="E108">
            <v>24962.9</v>
          </cell>
          <cell r="F108">
            <v>0</v>
          </cell>
          <cell r="G108">
            <v>24962.9</v>
          </cell>
          <cell r="H108">
            <v>10602.726200470679</v>
          </cell>
          <cell r="I108">
            <v>0</v>
          </cell>
          <cell r="J108">
            <v>10602.726200470679</v>
          </cell>
          <cell r="K108">
            <v>0</v>
          </cell>
          <cell r="L108">
            <v>-28395.207599058886</v>
          </cell>
          <cell r="M108">
            <v>-28395.207599058886</v>
          </cell>
        </row>
        <row r="109">
          <cell r="B109">
            <v>3732</v>
          </cell>
          <cell r="C109" t="str">
            <v>ST Bedes RC Voluntary Aided Primary School</v>
          </cell>
          <cell r="D109">
            <v>792678.22664835746</v>
          </cell>
          <cell r="E109">
            <v>3686</v>
          </cell>
          <cell r="F109">
            <v>0</v>
          </cell>
          <cell r="G109">
            <v>3686</v>
          </cell>
          <cell r="H109">
            <v>19730</v>
          </cell>
          <cell r="I109">
            <v>0</v>
          </cell>
          <cell r="J109">
            <v>19730</v>
          </cell>
          <cell r="K109">
            <v>29075</v>
          </cell>
          <cell r="L109">
            <v>0</v>
          </cell>
          <cell r="M109">
            <v>29075</v>
          </cell>
        </row>
        <row r="110">
          <cell r="B110">
            <v>3746</v>
          </cell>
          <cell r="C110" t="str">
            <v>St Cuthberts RC VA First School</v>
          </cell>
          <cell r="D110">
            <v>334047.26881059119</v>
          </cell>
          <cell r="E110">
            <v>467</v>
          </cell>
          <cell r="F110">
            <v>0</v>
          </cell>
          <cell r="G110">
            <v>467</v>
          </cell>
          <cell r="H110">
            <v>11161</v>
          </cell>
          <cell r="I110">
            <v>0</v>
          </cell>
          <cell r="J110">
            <v>11161</v>
          </cell>
          <cell r="K110">
            <v>6922</v>
          </cell>
          <cell r="L110">
            <v>0</v>
          </cell>
          <cell r="M110">
            <v>6922</v>
          </cell>
        </row>
        <row r="111">
          <cell r="B111">
            <v>3840</v>
          </cell>
          <cell r="C111" t="str">
            <v>St Marys RC Voluntary Aided First School</v>
          </cell>
          <cell r="D111">
            <v>433987.00283950521</v>
          </cell>
          <cell r="E111">
            <v>5498</v>
          </cell>
          <cell r="F111">
            <v>0</v>
          </cell>
          <cell r="G111">
            <v>5498</v>
          </cell>
          <cell r="H111">
            <v>4153</v>
          </cell>
          <cell r="I111">
            <v>0</v>
          </cell>
          <cell r="J111">
            <v>4153</v>
          </cell>
          <cell r="K111">
            <v>16944</v>
          </cell>
          <cell r="L111">
            <v>0</v>
          </cell>
          <cell r="M111">
            <v>16944</v>
          </cell>
        </row>
        <row r="112">
          <cell r="B112">
            <v>3888</v>
          </cell>
          <cell r="C112" t="str">
            <v>ST Roberts RC First School</v>
          </cell>
          <cell r="D112">
            <v>548368.92404554621</v>
          </cell>
          <cell r="E112">
            <v>12830</v>
          </cell>
          <cell r="F112">
            <v>0</v>
          </cell>
          <cell r="G112">
            <v>12830</v>
          </cell>
          <cell r="H112">
            <v>12714.583999999915</v>
          </cell>
          <cell r="I112">
            <v>0</v>
          </cell>
          <cell r="J112">
            <v>12714.583999999915</v>
          </cell>
          <cell r="K112">
            <v>3911.4079999999376</v>
          </cell>
          <cell r="L112">
            <v>0</v>
          </cell>
          <cell r="M112">
            <v>3911.4079999999376</v>
          </cell>
        </row>
        <row r="113">
          <cell r="B113">
            <v>3918</v>
          </cell>
          <cell r="C113" t="str">
            <v>Cragside C of E Primary School</v>
          </cell>
          <cell r="D113">
            <v>1281868.909034105</v>
          </cell>
          <cell r="E113">
            <v>80620</v>
          </cell>
          <cell r="F113">
            <v>0</v>
          </cell>
          <cell r="G113">
            <v>80620</v>
          </cell>
          <cell r="H113">
            <v>13922.083999999799</v>
          </cell>
          <cell r="I113">
            <v>0</v>
          </cell>
          <cell r="J113">
            <v>13922.083999999799</v>
          </cell>
          <cell r="K113">
            <v>0</v>
          </cell>
          <cell r="L113">
            <v>-91760.57200000016</v>
          </cell>
          <cell r="M113">
            <v>-91760.57200000016</v>
          </cell>
        </row>
        <row r="114">
          <cell r="B114">
            <v>3920</v>
          </cell>
          <cell r="C114" t="str">
            <v>Norham St Ceolwulf's C of E First School</v>
          </cell>
          <cell r="D114">
            <v>257536.87047455055</v>
          </cell>
          <cell r="E114">
            <v>31008</v>
          </cell>
          <cell r="F114">
            <v>0</v>
          </cell>
          <cell r="G114">
            <v>31008</v>
          </cell>
          <cell r="H114">
            <v>34309</v>
          </cell>
          <cell r="I114">
            <v>0</v>
          </cell>
          <cell r="J114">
            <v>34309</v>
          </cell>
          <cell r="K114">
            <v>26915</v>
          </cell>
          <cell r="L114">
            <v>0</v>
          </cell>
          <cell r="M114">
            <v>26915</v>
          </cell>
        </row>
        <row r="115">
          <cell r="B115">
            <v>3921</v>
          </cell>
          <cell r="C115" t="str">
            <v>Herdley Bank C of E VA Primary School</v>
          </cell>
          <cell r="D115">
            <v>14194.424111663755</v>
          </cell>
          <cell r="E115">
            <v>3008</v>
          </cell>
          <cell r="F115">
            <v>0</v>
          </cell>
          <cell r="G115">
            <v>3008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B116">
            <v>3922</v>
          </cell>
          <cell r="C116" t="str">
            <v>Lowick Church of England Voluntary Controlled First School</v>
          </cell>
          <cell r="D116">
            <v>209405.25054844981</v>
          </cell>
          <cell r="E116">
            <v>7210</v>
          </cell>
          <cell r="F116">
            <v>0</v>
          </cell>
          <cell r="G116">
            <v>7210</v>
          </cell>
          <cell r="H116">
            <v>755</v>
          </cell>
          <cell r="I116">
            <v>0</v>
          </cell>
          <cell r="J116">
            <v>755</v>
          </cell>
          <cell r="K116">
            <v>0</v>
          </cell>
          <cell r="L116">
            <v>-35589</v>
          </cell>
          <cell r="M116">
            <v>-35589</v>
          </cell>
        </row>
        <row r="117">
          <cell r="B117">
            <v>3923</v>
          </cell>
          <cell r="C117" t="str">
            <v>Grange View CE 1st School</v>
          </cell>
          <cell r="D117">
            <v>455175.35579582141</v>
          </cell>
          <cell r="E117">
            <v>0</v>
          </cell>
          <cell r="F117">
            <v>-18810</v>
          </cell>
          <cell r="G117">
            <v>-18810</v>
          </cell>
          <cell r="H117">
            <v>3806</v>
          </cell>
          <cell r="I117">
            <v>0</v>
          </cell>
          <cell r="J117">
            <v>3806</v>
          </cell>
          <cell r="K117">
            <v>52866</v>
          </cell>
          <cell r="L117">
            <v>0</v>
          </cell>
          <cell r="M117">
            <v>52866</v>
          </cell>
        </row>
        <row r="118">
          <cell r="B118">
            <v>5201</v>
          </cell>
          <cell r="C118" t="str">
            <v>Thropton Village 1st School</v>
          </cell>
          <cell r="D118">
            <v>295043.58289202803</v>
          </cell>
          <cell r="E118">
            <v>12268</v>
          </cell>
          <cell r="F118">
            <v>0</v>
          </cell>
          <cell r="G118">
            <v>12268</v>
          </cell>
          <cell r="H118">
            <v>0</v>
          </cell>
          <cell r="I118">
            <v>-17758</v>
          </cell>
          <cell r="J118">
            <v>-17758</v>
          </cell>
          <cell r="K118">
            <v>0</v>
          </cell>
          <cell r="L118">
            <v>-58249</v>
          </cell>
          <cell r="M118">
            <v>-58249</v>
          </cell>
        </row>
        <row r="119">
          <cell r="B119">
            <v>4001</v>
          </cell>
          <cell r="C119" t="str">
            <v>Seahouses Middle School</v>
          </cell>
          <cell r="D119">
            <v>492633.47246990615</v>
          </cell>
          <cell r="E119">
            <v>83135.63</v>
          </cell>
          <cell r="F119">
            <v>0</v>
          </cell>
          <cell r="G119">
            <v>83135.63</v>
          </cell>
          <cell r="H119">
            <v>72232.030000000028</v>
          </cell>
          <cell r="I119">
            <v>0</v>
          </cell>
          <cell r="J119">
            <v>72232.030000000028</v>
          </cell>
          <cell r="K119">
            <v>0</v>
          </cell>
          <cell r="L119">
            <v>0</v>
          </cell>
          <cell r="M119">
            <v>0</v>
          </cell>
        </row>
        <row r="120">
          <cell r="B120">
            <v>4079</v>
          </cell>
          <cell r="C120" t="str">
            <v>Corbridge Middle School</v>
          </cell>
          <cell r="D120">
            <v>1251479.1322399781</v>
          </cell>
          <cell r="E120">
            <v>63563</v>
          </cell>
          <cell r="F120">
            <v>0</v>
          </cell>
          <cell r="G120">
            <v>63563</v>
          </cell>
          <cell r="H120">
            <v>15931</v>
          </cell>
          <cell r="I120">
            <v>0</v>
          </cell>
          <cell r="J120">
            <v>15931</v>
          </cell>
          <cell r="K120">
            <v>0</v>
          </cell>
          <cell r="L120">
            <v>-34637</v>
          </cell>
          <cell r="M120">
            <v>-34637</v>
          </cell>
        </row>
        <row r="121">
          <cell r="B121">
            <v>4150</v>
          </cell>
          <cell r="C121" t="str">
            <v>Ponteland Community Middle School</v>
          </cell>
          <cell r="D121">
            <v>2331008.3032583697</v>
          </cell>
          <cell r="E121">
            <v>74352</v>
          </cell>
          <cell r="F121">
            <v>0</v>
          </cell>
          <cell r="G121">
            <v>74352</v>
          </cell>
          <cell r="H121">
            <v>108001</v>
          </cell>
          <cell r="I121">
            <v>0</v>
          </cell>
          <cell r="J121">
            <v>108001</v>
          </cell>
          <cell r="K121">
            <v>75660</v>
          </cell>
          <cell r="L121">
            <v>0</v>
          </cell>
          <cell r="M121">
            <v>75660</v>
          </cell>
        </row>
        <row r="122">
          <cell r="B122">
            <v>4161</v>
          </cell>
          <cell r="C122" t="str">
            <v>Seaton Sluice Middle School</v>
          </cell>
          <cell r="D122">
            <v>1332237.8108073405</v>
          </cell>
          <cell r="E122">
            <v>56990</v>
          </cell>
          <cell r="F122">
            <v>0</v>
          </cell>
          <cell r="G122">
            <v>56990</v>
          </cell>
          <cell r="H122">
            <v>0</v>
          </cell>
          <cell r="I122">
            <v>-5851</v>
          </cell>
          <cell r="J122">
            <v>-5851</v>
          </cell>
          <cell r="K122">
            <v>0</v>
          </cell>
          <cell r="L122">
            <v>-50380</v>
          </cell>
          <cell r="M122">
            <v>-50380</v>
          </cell>
        </row>
        <row r="123">
          <cell r="B123">
            <v>4162</v>
          </cell>
          <cell r="C123" t="str">
            <v>Whytrig Middle School</v>
          </cell>
          <cell r="D123">
            <v>901765.82165683142</v>
          </cell>
          <cell r="E123">
            <v>4623</v>
          </cell>
          <cell r="F123">
            <v>0</v>
          </cell>
          <cell r="G123">
            <v>4623</v>
          </cell>
          <cell r="H123">
            <v>21125</v>
          </cell>
          <cell r="I123">
            <v>0</v>
          </cell>
          <cell r="J123">
            <v>21125</v>
          </cell>
          <cell r="K123">
            <v>0</v>
          </cell>
          <cell r="L123">
            <v>-24370</v>
          </cell>
          <cell r="M123">
            <v>-24370</v>
          </cell>
        </row>
        <row r="124">
          <cell r="B124">
            <v>4198</v>
          </cell>
          <cell r="C124" t="str">
            <v>Highfield Middle School</v>
          </cell>
          <cell r="D124">
            <v>1781458.1315352609</v>
          </cell>
          <cell r="E124">
            <v>16217</v>
          </cell>
          <cell r="F124">
            <v>0</v>
          </cell>
          <cell r="G124">
            <v>16217</v>
          </cell>
          <cell r="H124">
            <v>120261.60800000001</v>
          </cell>
          <cell r="I124">
            <v>0</v>
          </cell>
          <cell r="J124">
            <v>120261.60800000001</v>
          </cell>
          <cell r="K124">
            <v>166047.13599999994</v>
          </cell>
          <cell r="L124">
            <v>0</v>
          </cell>
          <cell r="M124">
            <v>166047.13599999994</v>
          </cell>
        </row>
        <row r="125">
          <cell r="B125">
            <v>4199</v>
          </cell>
          <cell r="C125" t="str">
            <v>Ovingham Middle School</v>
          </cell>
          <cell r="D125">
            <v>1412139.96935249</v>
          </cell>
          <cell r="E125">
            <v>41107</v>
          </cell>
          <cell r="F125">
            <v>0</v>
          </cell>
          <cell r="G125">
            <v>41107</v>
          </cell>
          <cell r="H125">
            <v>41140.371999999974</v>
          </cell>
          <cell r="I125">
            <v>0</v>
          </cell>
          <cell r="J125">
            <v>41140.371999999974</v>
          </cell>
          <cell r="K125">
            <v>12136.784000000451</v>
          </cell>
          <cell r="L125">
            <v>0</v>
          </cell>
          <cell r="M125">
            <v>12136.784000000451</v>
          </cell>
        </row>
        <row r="126">
          <cell r="B126">
            <v>4328</v>
          </cell>
          <cell r="C126" t="str">
            <v>Lindisfarne Middle School</v>
          </cell>
          <cell r="D126">
            <v>1207824.1232414842</v>
          </cell>
          <cell r="E126">
            <v>0</v>
          </cell>
          <cell r="F126">
            <v>-131687</v>
          </cell>
          <cell r="G126">
            <v>-131687</v>
          </cell>
          <cell r="H126">
            <v>0</v>
          </cell>
          <cell r="I126">
            <v>-235565.20600000012</v>
          </cell>
          <cell r="J126">
            <v>-235565.20600000012</v>
          </cell>
          <cell r="K126">
            <v>0</v>
          </cell>
          <cell r="L126">
            <v>0</v>
          </cell>
          <cell r="M126">
            <v>0</v>
          </cell>
        </row>
        <row r="127">
          <cell r="B127">
            <v>4332</v>
          </cell>
          <cell r="C127" t="str">
            <v>Tweedmouth Community Middle School</v>
          </cell>
          <cell r="D127">
            <v>1510573.8289581614</v>
          </cell>
          <cell r="E127">
            <v>68213</v>
          </cell>
          <cell r="F127">
            <v>0</v>
          </cell>
          <cell r="G127">
            <v>68213</v>
          </cell>
          <cell r="H127">
            <v>34157</v>
          </cell>
          <cell r="I127">
            <v>0</v>
          </cell>
          <cell r="J127">
            <v>34157</v>
          </cell>
          <cell r="K127">
            <v>0</v>
          </cell>
          <cell r="L127">
            <v>-39633</v>
          </cell>
          <cell r="M127">
            <v>-39633</v>
          </cell>
        </row>
        <row r="128">
          <cell r="B128">
            <v>4337</v>
          </cell>
          <cell r="C128" t="str">
            <v>James Calvert Spence College - South Avenue</v>
          </cell>
          <cell r="D128">
            <v>1642260.5314752078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B129">
            <v>4361</v>
          </cell>
          <cell r="C129" t="str">
            <v>Bellingham Middle School A Specialist Sports College</v>
          </cell>
          <cell r="D129">
            <v>672713.43086872401</v>
          </cell>
          <cell r="E129">
            <v>12129</v>
          </cell>
          <cell r="F129">
            <v>0</v>
          </cell>
          <cell r="G129">
            <v>12129</v>
          </cell>
          <cell r="H129">
            <v>5046</v>
          </cell>
          <cell r="I129">
            <v>0</v>
          </cell>
          <cell r="J129">
            <v>5046</v>
          </cell>
          <cell r="K129">
            <v>0</v>
          </cell>
          <cell r="L129">
            <v>-44774</v>
          </cell>
          <cell r="M129">
            <v>-44774</v>
          </cell>
        </row>
        <row r="130">
          <cell r="B130">
            <v>4370</v>
          </cell>
          <cell r="C130" t="str">
            <v>Glendale Middle School</v>
          </cell>
          <cell r="D130">
            <v>617095.54971363931</v>
          </cell>
          <cell r="E130">
            <v>27432</v>
          </cell>
          <cell r="F130">
            <v>0</v>
          </cell>
          <cell r="G130">
            <v>27432</v>
          </cell>
          <cell r="H130">
            <v>45859</v>
          </cell>
          <cell r="I130">
            <v>0</v>
          </cell>
          <cell r="J130">
            <v>45859</v>
          </cell>
          <cell r="K130">
            <v>51245</v>
          </cell>
          <cell r="L130">
            <v>0</v>
          </cell>
          <cell r="M130">
            <v>51245</v>
          </cell>
        </row>
        <row r="131">
          <cell r="B131">
            <v>4401</v>
          </cell>
          <cell r="C131" t="str">
            <v>Alnwick The Duke's Middle School</v>
          </cell>
          <cell r="D131">
            <v>687659.33998389728</v>
          </cell>
          <cell r="E131">
            <v>0</v>
          </cell>
          <cell r="F131">
            <v>-114461</v>
          </cell>
          <cell r="G131">
            <v>-114461</v>
          </cell>
          <cell r="H131">
            <v>0</v>
          </cell>
          <cell r="I131">
            <v>-180240.3</v>
          </cell>
          <cell r="J131">
            <v>-180240.3</v>
          </cell>
          <cell r="K131">
            <v>0</v>
          </cell>
          <cell r="L131">
            <v>0</v>
          </cell>
          <cell r="M131">
            <v>0</v>
          </cell>
        </row>
        <row r="132">
          <cell r="B132">
            <v>4404</v>
          </cell>
          <cell r="C132" t="str">
            <v>Berwick Middle School</v>
          </cell>
          <cell r="D132">
            <v>1216633.0311311283</v>
          </cell>
          <cell r="E132">
            <v>6386</v>
          </cell>
          <cell r="F132">
            <v>0</v>
          </cell>
          <cell r="G132">
            <v>6386</v>
          </cell>
          <cell r="H132">
            <v>26273</v>
          </cell>
          <cell r="I132">
            <v>0</v>
          </cell>
          <cell r="J132">
            <v>26273</v>
          </cell>
          <cell r="K132">
            <v>2160</v>
          </cell>
          <cell r="L132">
            <v>0</v>
          </cell>
          <cell r="M132">
            <v>2160</v>
          </cell>
        </row>
        <row r="133">
          <cell r="B133">
            <v>4441</v>
          </cell>
          <cell r="C133" t="str">
            <v>Hexham Middle School</v>
          </cell>
          <cell r="D133">
            <v>1730897.4342866866</v>
          </cell>
          <cell r="E133">
            <v>32483</v>
          </cell>
          <cell r="F133">
            <v>0</v>
          </cell>
          <cell r="G133">
            <v>32483</v>
          </cell>
          <cell r="H133">
            <v>61194</v>
          </cell>
          <cell r="I133">
            <v>0</v>
          </cell>
          <cell r="J133">
            <v>61194</v>
          </cell>
          <cell r="K133">
            <v>63084</v>
          </cell>
          <cell r="L133">
            <v>0</v>
          </cell>
          <cell r="M133">
            <v>63084</v>
          </cell>
        </row>
        <row r="134">
          <cell r="B134">
            <v>4620</v>
          </cell>
          <cell r="C134" t="str">
            <v>St Benedicts RC Middle School</v>
          </cell>
          <cell r="D134">
            <v>832654.71083403041</v>
          </cell>
          <cell r="E134">
            <v>59724.44</v>
          </cell>
          <cell r="F134">
            <v>0</v>
          </cell>
          <cell r="G134">
            <v>59724.44</v>
          </cell>
          <cell r="H134">
            <v>35296.682395937212</v>
          </cell>
          <cell r="I134">
            <v>0</v>
          </cell>
          <cell r="J134">
            <v>35296.682395937212</v>
          </cell>
          <cell r="K134">
            <v>0</v>
          </cell>
          <cell r="L134">
            <v>0</v>
          </cell>
          <cell r="M134">
            <v>0</v>
          </cell>
        </row>
        <row r="135">
          <cell r="B135">
            <v>4654</v>
          </cell>
          <cell r="C135" t="str">
            <v>St Josephs RC VA Middle School</v>
          </cell>
          <cell r="D135">
            <v>1315425.4235627907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B136">
            <v>4800</v>
          </cell>
          <cell r="C136" t="str">
            <v>Richard Coates C of E Middle School</v>
          </cell>
          <cell r="D136">
            <v>1853402.1737063576</v>
          </cell>
          <cell r="E136">
            <v>84967</v>
          </cell>
          <cell r="F136">
            <v>0</v>
          </cell>
          <cell r="G136">
            <v>84967</v>
          </cell>
          <cell r="H136">
            <v>81895</v>
          </cell>
          <cell r="I136">
            <v>0</v>
          </cell>
          <cell r="J136">
            <v>81895</v>
          </cell>
          <cell r="K136">
            <v>27565</v>
          </cell>
          <cell r="L136">
            <v>0</v>
          </cell>
          <cell r="M136">
            <v>27565</v>
          </cell>
        </row>
        <row r="137">
          <cell r="B137">
            <v>4802</v>
          </cell>
          <cell r="C137" t="str">
            <v>Dr. Thomlinson C of E Middle</v>
          </cell>
          <cell r="D137">
            <v>890057.37188233458</v>
          </cell>
          <cell r="E137">
            <v>29432</v>
          </cell>
          <cell r="F137">
            <v>0</v>
          </cell>
          <cell r="G137">
            <v>29432</v>
          </cell>
          <cell r="H137">
            <v>44499</v>
          </cell>
          <cell r="I137">
            <v>0</v>
          </cell>
          <cell r="J137">
            <v>44499</v>
          </cell>
          <cell r="K137">
            <v>37247</v>
          </cell>
          <cell r="L137">
            <v>0</v>
          </cell>
          <cell r="M137">
            <v>37247</v>
          </cell>
        </row>
        <row r="138">
          <cell r="B138">
            <v>4810</v>
          </cell>
          <cell r="C138" t="str">
            <v>ST PAUL'S RC  VA MIDDLE SCHOOL</v>
          </cell>
          <cell r="D138">
            <v>743907.73020744929</v>
          </cell>
          <cell r="E138">
            <v>95778.33</v>
          </cell>
          <cell r="F138">
            <v>0</v>
          </cell>
          <cell r="G138">
            <v>95778.33</v>
          </cell>
          <cell r="H138">
            <v>58255.730000000025</v>
          </cell>
          <cell r="I138">
            <v>0</v>
          </cell>
          <cell r="J138">
            <v>58255.730000000025</v>
          </cell>
          <cell r="K138">
            <v>0</v>
          </cell>
          <cell r="L138">
            <v>0</v>
          </cell>
          <cell r="M138">
            <v>0</v>
          </cell>
        </row>
        <row r="139">
          <cell r="B139">
            <v>4818</v>
          </cell>
          <cell r="C139" t="str">
            <v>Belford St Marys C o E Voluntary Aided Middle School</v>
          </cell>
          <cell r="D139">
            <v>503119.93560822878</v>
          </cell>
          <cell r="E139">
            <v>1628</v>
          </cell>
          <cell r="F139">
            <v>0</v>
          </cell>
          <cell r="G139">
            <v>1628</v>
          </cell>
          <cell r="H139">
            <v>3686</v>
          </cell>
          <cell r="I139">
            <v>0</v>
          </cell>
          <cell r="J139">
            <v>3686</v>
          </cell>
          <cell r="K139">
            <v>0</v>
          </cell>
          <cell r="L139">
            <v>-70829</v>
          </cell>
          <cell r="M139">
            <v>-70829</v>
          </cell>
        </row>
        <row r="140">
          <cell r="B140">
            <v>4130</v>
          </cell>
          <cell r="C140" t="str">
            <v>Haydon Bridge High School</v>
          </cell>
          <cell r="D140">
            <v>2324961.0013541607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B141">
            <v>4369</v>
          </cell>
          <cell r="C141" t="str">
            <v>Prudhoe Community High School</v>
          </cell>
          <cell r="D141">
            <v>2694299.0815742998</v>
          </cell>
          <cell r="E141">
            <v>120412</v>
          </cell>
          <cell r="F141">
            <v>0</v>
          </cell>
          <cell r="G141">
            <v>120412</v>
          </cell>
          <cell r="H141">
            <v>0</v>
          </cell>
          <cell r="I141">
            <v>-92661.459999999963</v>
          </cell>
          <cell r="J141">
            <v>-92661.459999999963</v>
          </cell>
          <cell r="K141">
            <v>0</v>
          </cell>
          <cell r="L141">
            <v>-441940.79000000004</v>
          </cell>
          <cell r="M141">
            <v>-441940.79000000004</v>
          </cell>
        </row>
        <row r="142">
          <cell r="B142">
            <v>4415</v>
          </cell>
          <cell r="C142" t="str">
            <v>Ashington High School Sports College</v>
          </cell>
          <cell r="D142">
            <v>5355872.0973441182</v>
          </cell>
          <cell r="E142">
            <v>169716</v>
          </cell>
          <cell r="F142">
            <v>0</v>
          </cell>
          <cell r="G142">
            <v>169716</v>
          </cell>
          <cell r="H142">
            <v>100338</v>
          </cell>
          <cell r="I142">
            <v>0</v>
          </cell>
          <cell r="J142">
            <v>100338</v>
          </cell>
          <cell r="K142">
            <v>0</v>
          </cell>
          <cell r="L142">
            <v>-78316</v>
          </cell>
          <cell r="M142">
            <v>-78316</v>
          </cell>
        </row>
        <row r="143">
          <cell r="B143">
            <v>4417</v>
          </cell>
          <cell r="C143" t="str">
            <v>Queen Elizabeth High School</v>
          </cell>
          <cell r="D143">
            <v>4360678.0642931517</v>
          </cell>
          <cell r="E143">
            <v>0</v>
          </cell>
          <cell r="F143">
            <v>-34486</v>
          </cell>
          <cell r="G143">
            <v>-34486</v>
          </cell>
          <cell r="H143">
            <v>109493</v>
          </cell>
          <cell r="I143">
            <v>0</v>
          </cell>
          <cell r="J143">
            <v>109493</v>
          </cell>
          <cell r="K143">
            <v>38240</v>
          </cell>
          <cell r="L143">
            <v>0</v>
          </cell>
          <cell r="M143">
            <v>38240</v>
          </cell>
        </row>
        <row r="144">
          <cell r="B144">
            <v>4426</v>
          </cell>
          <cell r="C144" t="str">
            <v>Ponteland Community High School</v>
          </cell>
          <cell r="D144">
            <v>3807770.5775294597</v>
          </cell>
          <cell r="E144">
            <v>114607</v>
          </cell>
          <cell r="F144">
            <v>0</v>
          </cell>
          <cell r="G144">
            <v>114607</v>
          </cell>
          <cell r="H144">
            <v>0</v>
          </cell>
          <cell r="I144">
            <v>-83456</v>
          </cell>
          <cell r="J144">
            <v>-83456</v>
          </cell>
          <cell r="K144">
            <v>0</v>
          </cell>
          <cell r="L144">
            <v>-241401</v>
          </cell>
          <cell r="M144">
            <v>-241401</v>
          </cell>
        </row>
        <row r="145">
          <cell r="B145">
            <v>4434</v>
          </cell>
          <cell r="C145" t="str">
            <v>Bedlingtonshire Community High School</v>
          </cell>
          <cell r="D145">
            <v>3110376.1613557036</v>
          </cell>
          <cell r="E145">
            <v>0</v>
          </cell>
          <cell r="F145">
            <v>-395996</v>
          </cell>
          <cell r="G145">
            <v>-395996</v>
          </cell>
          <cell r="H145">
            <v>0</v>
          </cell>
          <cell r="I145">
            <v>-322147</v>
          </cell>
          <cell r="J145">
            <v>-322147</v>
          </cell>
          <cell r="K145">
            <v>11111</v>
          </cell>
          <cell r="L145">
            <v>0</v>
          </cell>
          <cell r="M145">
            <v>11111</v>
          </cell>
        </row>
        <row r="146">
          <cell r="B146">
            <v>4438</v>
          </cell>
          <cell r="C146" t="str">
            <v>The Duchess's Community High School</v>
          </cell>
          <cell r="D146">
            <v>3777123.1471607317</v>
          </cell>
          <cell r="E146">
            <v>0</v>
          </cell>
          <cell r="F146">
            <v>-342215</v>
          </cell>
          <cell r="G146">
            <v>-342215</v>
          </cell>
          <cell r="H146">
            <v>0</v>
          </cell>
          <cell r="I146">
            <v>-175354</v>
          </cell>
          <cell r="J146">
            <v>-175354</v>
          </cell>
          <cell r="K146">
            <v>193637</v>
          </cell>
          <cell r="L146">
            <v>0</v>
          </cell>
          <cell r="M146">
            <v>193637</v>
          </cell>
        </row>
        <row r="147">
          <cell r="B147">
            <v>4439</v>
          </cell>
          <cell r="C147" t="str">
            <v>James Calvert Spence College</v>
          </cell>
          <cell r="D147">
            <v>1633436.8421504542</v>
          </cell>
          <cell r="E147">
            <v>93590</v>
          </cell>
          <cell r="F147">
            <v>0</v>
          </cell>
          <cell r="G147">
            <v>93590</v>
          </cell>
          <cell r="H147">
            <v>88018</v>
          </cell>
          <cell r="I147">
            <v>0</v>
          </cell>
          <cell r="J147">
            <v>88018</v>
          </cell>
          <cell r="K147">
            <v>0</v>
          </cell>
          <cell r="L147">
            <v>-80307</v>
          </cell>
          <cell r="M147">
            <v>-80307</v>
          </cell>
        </row>
        <row r="148">
          <cell r="B148">
            <v>5400</v>
          </cell>
          <cell r="C148" t="str">
            <v>Astley Community High School</v>
          </cell>
          <cell r="D148">
            <v>2199046.6393861892</v>
          </cell>
          <cell r="E148">
            <v>131630</v>
          </cell>
          <cell r="F148">
            <v>0</v>
          </cell>
          <cell r="G148">
            <v>131630</v>
          </cell>
          <cell r="H148">
            <v>0</v>
          </cell>
          <cell r="I148">
            <v>-42964</v>
          </cell>
          <cell r="J148">
            <v>-42964</v>
          </cell>
          <cell r="K148">
            <v>0</v>
          </cell>
          <cell r="L148">
            <v>-365593</v>
          </cell>
          <cell r="M148">
            <v>-365593</v>
          </cell>
        </row>
        <row r="150">
          <cell r="D150">
            <v>120074972.7861497</v>
          </cell>
          <cell r="E150">
            <v>4035640.1</v>
          </cell>
          <cell r="F150">
            <v>-1315739</v>
          </cell>
          <cell r="G150">
            <v>2719901.1</v>
          </cell>
          <cell r="H150">
            <v>3824434.53987701</v>
          </cell>
          <cell r="I150">
            <v>-2284368.2416953975</v>
          </cell>
          <cell r="J150">
            <v>1540066.298181612</v>
          </cell>
          <cell r="K150">
            <v>3261964.6847654399</v>
          </cell>
          <cell r="L150">
            <v>-4896614.7654839717</v>
          </cell>
          <cell r="M150">
            <v>-1634650.0807185313</v>
          </cell>
        </row>
        <row r="152">
          <cell r="B152">
            <v>2000</v>
          </cell>
          <cell r="C152" t="str">
            <v>Cramlington Village Primary School</v>
          </cell>
          <cell r="D152">
            <v>555638.53652549663</v>
          </cell>
          <cell r="E152">
            <v>0</v>
          </cell>
          <cell r="F152">
            <v>0</v>
          </cell>
        </row>
        <row r="153">
          <cell r="B153">
            <v>2121</v>
          </cell>
          <cell r="C153" t="str">
            <v>Haltwhistle Community Campus  (Multi-Academy Trust)</v>
          </cell>
          <cell r="D153">
            <v>687330.57259291236</v>
          </cell>
          <cell r="E153">
            <v>0</v>
          </cell>
          <cell r="F153">
            <v>0</v>
          </cell>
        </row>
        <row r="154">
          <cell r="B154">
            <v>2398</v>
          </cell>
          <cell r="C154" t="str">
            <v>CROFTWAY PRIMARY SCHOOL</v>
          </cell>
          <cell r="D154">
            <v>1632233.2703542907</v>
          </cell>
          <cell r="E154">
            <v>0</v>
          </cell>
          <cell r="F154">
            <v>0</v>
          </cell>
        </row>
        <row r="155">
          <cell r="B155">
            <v>2405</v>
          </cell>
          <cell r="C155" t="str">
            <v>Morpeth Road Primary School</v>
          </cell>
          <cell r="D155">
            <v>1699878.5035577305</v>
          </cell>
          <cell r="E155">
            <v>0</v>
          </cell>
          <cell r="F155">
            <v>0</v>
          </cell>
        </row>
        <row r="156">
          <cell r="B156">
            <v>2417</v>
          </cell>
          <cell r="C156" t="str">
            <v>Malvins Close Primary Academy</v>
          </cell>
          <cell r="D156">
            <v>1739423.447845909</v>
          </cell>
          <cell r="E156">
            <v>0</v>
          </cell>
          <cell r="F156">
            <v>0</v>
          </cell>
        </row>
        <row r="157">
          <cell r="B157">
            <v>3770</v>
          </cell>
          <cell r="C157" t="str">
            <v>ST PAULS CATHOLIC ACADEMY</v>
          </cell>
          <cell r="D157">
            <v>517662.24585937499</v>
          </cell>
          <cell r="E157">
            <v>0</v>
          </cell>
          <cell r="F157">
            <v>0</v>
          </cell>
        </row>
        <row r="158">
          <cell r="B158">
            <v>3917</v>
          </cell>
          <cell r="C158" t="str">
            <v>St Matthews Catholic Primary School</v>
          </cell>
          <cell r="D158">
            <v>488424.05477300001</v>
          </cell>
          <cell r="E158">
            <v>0</v>
          </cell>
          <cell r="F158">
            <v>0</v>
          </cell>
        </row>
        <row r="159">
          <cell r="B159">
            <v>4000</v>
          </cell>
          <cell r="C159" t="str">
            <v>Morpeth Chantry Middle School</v>
          </cell>
          <cell r="D159">
            <v>2004047.4992916235</v>
          </cell>
          <cell r="E159">
            <v>0</v>
          </cell>
          <cell r="F159">
            <v>0</v>
          </cell>
        </row>
        <row r="160">
          <cell r="B160">
            <v>4122</v>
          </cell>
          <cell r="C160" t="str">
            <v>Haltwhistle Community Campus (Multi-Academy Trust)</v>
          </cell>
          <cell r="D160">
            <v>899238.17852634517</v>
          </cell>
          <cell r="E160">
            <v>0</v>
          </cell>
          <cell r="F160">
            <v>0</v>
          </cell>
        </row>
        <row r="161">
          <cell r="B161">
            <v>4168</v>
          </cell>
          <cell r="C161" t="str">
            <v>Meadowdale Middle School</v>
          </cell>
          <cell r="D161">
            <v>1765731.2757247682</v>
          </cell>
          <cell r="E161">
            <v>0</v>
          </cell>
          <cell r="F161">
            <v>0</v>
          </cell>
        </row>
        <row r="162">
          <cell r="B162">
            <v>4309</v>
          </cell>
          <cell r="C162" t="str">
            <v>Newminster County Middle School</v>
          </cell>
          <cell r="D162">
            <v>1995462.2450541109</v>
          </cell>
          <cell r="E162">
            <v>0</v>
          </cell>
          <cell r="F162">
            <v>0</v>
          </cell>
        </row>
        <row r="163">
          <cell r="B163">
            <v>4653</v>
          </cell>
          <cell r="C163" t="str">
            <v>St Peters Catholic Academy</v>
          </cell>
          <cell r="D163">
            <v>455708.65882352937</v>
          </cell>
          <cell r="E163">
            <v>0</v>
          </cell>
          <cell r="F163">
            <v>0</v>
          </cell>
        </row>
        <row r="164">
          <cell r="B164">
            <v>4002</v>
          </cell>
          <cell r="C164" t="str">
            <v>The Blyth Academy</v>
          </cell>
          <cell r="D164">
            <v>4132201.7928578393</v>
          </cell>
          <cell r="E164">
            <v>0</v>
          </cell>
          <cell r="F164">
            <v>0</v>
          </cell>
        </row>
        <row r="165">
          <cell r="B165">
            <v>4424</v>
          </cell>
          <cell r="C165" t="str">
            <v>CRAMLINGTON LEARNING VILLAGE</v>
          </cell>
          <cell r="D165">
            <v>7944279.5948674046</v>
          </cell>
          <cell r="E165">
            <v>0</v>
          </cell>
          <cell r="F165">
            <v>0</v>
          </cell>
        </row>
        <row r="166">
          <cell r="B166">
            <v>4437</v>
          </cell>
          <cell r="C166" t="str">
            <v>Berwick Academy</v>
          </cell>
          <cell r="D166">
            <v>2530812.3292110171</v>
          </cell>
          <cell r="E166">
            <v>0</v>
          </cell>
          <cell r="F166">
            <v>0</v>
          </cell>
        </row>
        <row r="167">
          <cell r="B167">
            <v>4501</v>
          </cell>
          <cell r="C167" t="str">
            <v>The King Edward VI School</v>
          </cell>
          <cell r="D167">
            <v>4662353.5253138542</v>
          </cell>
          <cell r="E167">
            <v>0</v>
          </cell>
          <cell r="F167">
            <v>0</v>
          </cell>
        </row>
        <row r="168">
          <cell r="B168">
            <v>4632</v>
          </cell>
          <cell r="C168" t="str">
            <v>St Benet Biscop Catholic High School</v>
          </cell>
          <cell r="D168">
            <v>4549869.7098606071</v>
          </cell>
          <cell r="E168">
            <v>0</v>
          </cell>
          <cell r="F168">
            <v>0</v>
          </cell>
        </row>
        <row r="169">
          <cell r="B169">
            <v>6905</v>
          </cell>
          <cell r="C169" t="str">
            <v>Bede Academy</v>
          </cell>
          <cell r="D169">
            <v>6583662.5175600257</v>
          </cell>
          <cell r="E169">
            <v>0</v>
          </cell>
          <cell r="F169">
            <v>0</v>
          </cell>
        </row>
        <row r="170">
          <cell r="B170">
            <v>6906</v>
          </cell>
          <cell r="C170" t="str">
            <v>Northumberland Church of England Academy</v>
          </cell>
          <cell r="D170">
            <v>9458861.9579697065</v>
          </cell>
          <cell r="E170">
            <v>0</v>
          </cell>
          <cell r="F170">
            <v>0</v>
          </cell>
        </row>
        <row r="172">
          <cell r="D172">
            <v>294452765.48886895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ver"/>
      <sheetName val="Schools Block Data"/>
      <sheetName val="15-16 submitted baselines"/>
      <sheetName val="15-16 submitted HN places"/>
      <sheetName val="Inputs &amp; Adjustments"/>
      <sheetName val="Local Factors"/>
      <sheetName val="Adjusted Factors"/>
      <sheetName val="15-16 final baselines"/>
      <sheetName val="Commentary"/>
      <sheetName val="Proforma"/>
      <sheetName val="De Delegation"/>
      <sheetName val="New ISB"/>
      <sheetName val="School level SB"/>
      <sheetName val="Recoupment"/>
      <sheetName val="Validation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AT6">
            <v>324403.50319814682</v>
          </cell>
        </row>
        <row r="7">
          <cell r="AT7">
            <v>492459.72061578609</v>
          </cell>
        </row>
        <row r="8">
          <cell r="AT8">
            <v>868518.22644652205</v>
          </cell>
        </row>
        <row r="9">
          <cell r="AT9">
            <v>601350.38545834436</v>
          </cell>
        </row>
        <row r="10">
          <cell r="AT10">
            <v>471647.05918604654</v>
          </cell>
        </row>
        <row r="11">
          <cell r="AT11">
            <v>980885.23013769404</v>
          </cell>
        </row>
        <row r="12">
          <cell r="AT12">
            <v>795747.33358203457</v>
          </cell>
        </row>
        <row r="13">
          <cell r="AT13">
            <v>577988.39722434781</v>
          </cell>
        </row>
        <row r="14">
          <cell r="AT14">
            <v>367201.6469673742</v>
          </cell>
        </row>
        <row r="15">
          <cell r="AT15">
            <v>459164.08074411767</v>
          </cell>
        </row>
        <row r="16">
          <cell r="AT16">
            <v>876715.86189657275</v>
          </cell>
        </row>
        <row r="17">
          <cell r="AT17">
            <v>329354.28569862928</v>
          </cell>
        </row>
        <row r="18">
          <cell r="AT18">
            <v>349381.26781441714</v>
          </cell>
        </row>
        <row r="19">
          <cell r="AT19">
            <v>630360.29317175713</v>
          </cell>
        </row>
        <row r="20">
          <cell r="AT20">
            <v>595703.52175962005</v>
          </cell>
        </row>
        <row r="21">
          <cell r="AT21">
            <v>638168.05880178558</v>
          </cell>
        </row>
        <row r="22">
          <cell r="AT22">
            <v>219022.0308049125</v>
          </cell>
        </row>
        <row r="23">
          <cell r="AT23">
            <v>534537.35799082695</v>
          </cell>
        </row>
        <row r="24">
          <cell r="AT24">
            <v>228667.12117343827</v>
          </cell>
        </row>
        <row r="25">
          <cell r="AT25">
            <v>816549.18791790609</v>
          </cell>
        </row>
        <row r="26">
          <cell r="AT26">
            <v>776623.33427920227</v>
          </cell>
        </row>
        <row r="27">
          <cell r="AT27">
            <v>1263297.2867729352</v>
          </cell>
        </row>
        <row r="28">
          <cell r="AT28">
            <v>570482.0540053572</v>
          </cell>
        </row>
        <row r="29">
          <cell r="AT29">
            <v>354834.21139272727</v>
          </cell>
        </row>
        <row r="30">
          <cell r="AT30">
            <v>474269.54123555555</v>
          </cell>
        </row>
        <row r="31">
          <cell r="AT31">
            <v>702407.51475723134</v>
          </cell>
        </row>
        <row r="32">
          <cell r="AT32">
            <v>215318.45442999998</v>
          </cell>
        </row>
        <row r="33">
          <cell r="AT33">
            <v>382327.54524925351</v>
          </cell>
        </row>
        <row r="34">
          <cell r="AT34">
            <v>543696.23829414137</v>
          </cell>
        </row>
        <row r="35">
          <cell r="AT35">
            <v>1064164.1724854743</v>
          </cell>
        </row>
        <row r="36">
          <cell r="AT36">
            <v>187986.92559544393</v>
          </cell>
        </row>
        <row r="37">
          <cell r="AT37">
            <v>389379.31913890393</v>
          </cell>
        </row>
        <row r="38">
          <cell r="AT38">
            <v>262682.81146168226</v>
          </cell>
        </row>
        <row r="39">
          <cell r="AT39">
            <v>644574.3448637292</v>
          </cell>
        </row>
        <row r="40">
          <cell r="AT40">
            <v>1088293.000637033</v>
          </cell>
        </row>
        <row r="41">
          <cell r="AT41">
            <v>397580.79869402986</v>
          </cell>
        </row>
        <row r="42">
          <cell r="AT42">
            <v>356003.53267857141</v>
          </cell>
        </row>
        <row r="43">
          <cell r="AT43">
            <v>1015470.6174332935</v>
          </cell>
        </row>
        <row r="44">
          <cell r="AT44">
            <v>455102.9503740056</v>
          </cell>
        </row>
        <row r="45">
          <cell r="AT45">
            <v>349202.66584090912</v>
          </cell>
        </row>
        <row r="46">
          <cell r="AT46">
            <v>744097.33357410692</v>
          </cell>
        </row>
        <row r="47">
          <cell r="AT47">
            <v>505592.22594042553</v>
          </cell>
        </row>
        <row r="48">
          <cell r="AT48">
            <v>485603.49859069765</v>
          </cell>
        </row>
        <row r="49">
          <cell r="AT49">
            <v>231686.3632247239</v>
          </cell>
        </row>
        <row r="50">
          <cell r="AT50">
            <v>286224.20367200125</v>
          </cell>
        </row>
        <row r="51">
          <cell r="AT51">
            <v>376945.05835379858</v>
          </cell>
        </row>
        <row r="52">
          <cell r="AT52">
            <v>420996.4864772727</v>
          </cell>
        </row>
        <row r="53">
          <cell r="AT53">
            <v>273189.52953824413</v>
          </cell>
        </row>
        <row r="54">
          <cell r="AT54">
            <v>205682.27717990655</v>
          </cell>
        </row>
        <row r="55">
          <cell r="AT55">
            <v>583844.91589648032</v>
          </cell>
        </row>
        <row r="56">
          <cell r="AT56">
            <v>332009.52424221614</v>
          </cell>
        </row>
        <row r="57">
          <cell r="AT57">
            <v>529250.14152317191</v>
          </cell>
        </row>
        <row r="58">
          <cell r="AT58">
            <v>541579.87218010623</v>
          </cell>
        </row>
        <row r="59">
          <cell r="AT59">
            <v>531326.60353277589</v>
          </cell>
        </row>
        <row r="60">
          <cell r="AT60">
            <v>2059523.1434565582</v>
          </cell>
        </row>
        <row r="61">
          <cell r="AT61">
            <v>343350.94587268832</v>
          </cell>
        </row>
        <row r="62">
          <cell r="AT62">
            <v>1308971.0997137621</v>
          </cell>
        </row>
        <row r="63">
          <cell r="AT63">
            <v>1039167.5282550218</v>
          </cell>
        </row>
        <row r="64">
          <cell r="AT64">
            <v>373137.80765774171</v>
          </cell>
        </row>
        <row r="65">
          <cell r="AT65">
            <v>1046853.2289052778</v>
          </cell>
        </row>
        <row r="66">
          <cell r="AT66">
            <v>647408.14843998896</v>
          </cell>
        </row>
        <row r="67">
          <cell r="AT67">
            <v>656659.18625469052</v>
          </cell>
        </row>
        <row r="68">
          <cell r="AT68">
            <v>381085.71844915865</v>
          </cell>
        </row>
        <row r="69">
          <cell r="AT69">
            <v>1436947.9554553465</v>
          </cell>
        </row>
        <row r="70">
          <cell r="AT70">
            <v>932320.61620506668</v>
          </cell>
        </row>
        <row r="71">
          <cell r="AT71">
            <v>1604466.3225113687</v>
          </cell>
        </row>
        <row r="72">
          <cell r="AT72">
            <v>444592.14485349163</v>
          </cell>
        </row>
        <row r="73">
          <cell r="AT73">
            <v>1489009.4308646177</v>
          </cell>
        </row>
        <row r="74">
          <cell r="AT74">
            <v>1395153.1983575101</v>
          </cell>
        </row>
        <row r="75">
          <cell r="AT75">
            <v>1565165.6650439189</v>
          </cell>
        </row>
        <row r="76">
          <cell r="AT76">
            <v>1083221.4613507693</v>
          </cell>
        </row>
        <row r="77">
          <cell r="AT77">
            <v>2463701.0831839675</v>
          </cell>
        </row>
        <row r="78">
          <cell r="AT78">
            <v>169808.91745000001</v>
          </cell>
        </row>
        <row r="79">
          <cell r="AT79">
            <v>446510.56428681966</v>
          </cell>
        </row>
        <row r="80">
          <cell r="AT80">
            <v>250016.25412889718</v>
          </cell>
        </row>
        <row r="81">
          <cell r="AT81">
            <v>312250.28725182917</v>
          </cell>
        </row>
        <row r="82">
          <cell r="AT82">
            <v>539780.64330139011</v>
          </cell>
        </row>
        <row r="83">
          <cell r="AT83">
            <v>560596.42195925931</v>
          </cell>
        </row>
        <row r="84">
          <cell r="AT84">
            <v>281621.5610691589</v>
          </cell>
        </row>
        <row r="85">
          <cell r="AT85">
            <v>439207.24762100267</v>
          </cell>
        </row>
        <row r="86">
          <cell r="AT86">
            <v>527463.9659972894</v>
          </cell>
        </row>
        <row r="87">
          <cell r="AT87">
            <v>319734.62746635301</v>
          </cell>
        </row>
        <row r="88">
          <cell r="AT88">
            <v>548409.69476454973</v>
          </cell>
        </row>
        <row r="89">
          <cell r="AT89">
            <v>973446.68880597013</v>
          </cell>
        </row>
        <row r="90">
          <cell r="AT90">
            <v>579812.99159812974</v>
          </cell>
        </row>
        <row r="91">
          <cell r="AT91">
            <v>367851.67325023841</v>
          </cell>
        </row>
        <row r="92">
          <cell r="AT92">
            <v>268177.92618831125</v>
          </cell>
        </row>
        <row r="93">
          <cell r="AT93">
            <v>352735.46440410323</v>
          </cell>
        </row>
        <row r="94">
          <cell r="AT94">
            <v>546352.62195617717</v>
          </cell>
        </row>
        <row r="95">
          <cell r="AT95">
            <v>319839.15037728369</v>
          </cell>
        </row>
        <row r="96">
          <cell r="AT96">
            <v>222736.86376070391</v>
          </cell>
        </row>
        <row r="97">
          <cell r="AT97">
            <v>319556.26034395967</v>
          </cell>
        </row>
        <row r="98">
          <cell r="AT98">
            <v>218774.03872523364</v>
          </cell>
        </row>
        <row r="99">
          <cell r="AT99">
            <v>212749.11846897198</v>
          </cell>
        </row>
        <row r="100">
          <cell r="AT100">
            <v>174587.49866413552</v>
          </cell>
        </row>
        <row r="101">
          <cell r="AT101">
            <v>214635.51754761906</v>
          </cell>
        </row>
        <row r="102">
          <cell r="AT102">
            <v>633549.46585374419</v>
          </cell>
        </row>
        <row r="103">
          <cell r="AT103">
            <v>283137.56222467794</v>
          </cell>
        </row>
        <row r="104">
          <cell r="AT104">
            <v>253842.99884811215</v>
          </cell>
        </row>
        <row r="105">
          <cell r="AT105">
            <v>248136.85645455658</v>
          </cell>
        </row>
        <row r="106">
          <cell r="AT106">
            <v>359667.45750572585</v>
          </cell>
        </row>
        <row r="107">
          <cell r="AT107">
            <v>301205.77792934579</v>
          </cell>
        </row>
        <row r="108">
          <cell r="AT108">
            <v>288532.35603341123</v>
          </cell>
        </row>
        <row r="109">
          <cell r="AT109">
            <v>1101831.7576430193</v>
          </cell>
        </row>
        <row r="110">
          <cell r="AT110">
            <v>598226.90889806929</v>
          </cell>
        </row>
        <row r="111">
          <cell r="AT111">
            <v>736527.62415310345</v>
          </cell>
        </row>
        <row r="112">
          <cell r="AT112">
            <v>804402.63349394989</v>
          </cell>
        </row>
        <row r="113">
          <cell r="AT113">
            <v>350919.57536598638</v>
          </cell>
        </row>
        <row r="114">
          <cell r="AT114">
            <v>451976.53261921054</v>
          </cell>
        </row>
        <row r="115">
          <cell r="AT115">
            <v>568387.37818241096</v>
          </cell>
        </row>
        <row r="116">
          <cell r="AT116">
            <v>1286097.1129176002</v>
          </cell>
        </row>
        <row r="117">
          <cell r="AT117">
            <v>282318.03047783929</v>
          </cell>
        </row>
        <row r="118">
          <cell r="AT118">
            <v>15369.224770638628</v>
          </cell>
        </row>
        <row r="119">
          <cell r="AT119">
            <v>238079.31761706623</v>
          </cell>
        </row>
        <row r="120">
          <cell r="AT120">
            <v>464038.40990829817</v>
          </cell>
        </row>
        <row r="121">
          <cell r="AT121">
            <v>317574.10024160909</v>
          </cell>
        </row>
        <row r="122">
          <cell r="AT122">
            <v>511134.75361720071</v>
          </cell>
        </row>
        <row r="123">
          <cell r="AT123">
            <v>1277269.5743409947</v>
          </cell>
        </row>
        <row r="124">
          <cell r="AT124">
            <v>2380026.1187221669</v>
          </cell>
        </row>
        <row r="125">
          <cell r="AT125">
            <v>1356000.6564255178</v>
          </cell>
        </row>
        <row r="126">
          <cell r="AT126">
            <v>907648.26223920682</v>
          </cell>
        </row>
        <row r="127">
          <cell r="AT127">
            <v>1814789.2056074766</v>
          </cell>
        </row>
        <row r="128">
          <cell r="AT128">
            <v>1462813.2303030305</v>
          </cell>
        </row>
        <row r="129">
          <cell r="AT129">
            <v>1300220.2875901309</v>
          </cell>
        </row>
        <row r="130">
          <cell r="AT130">
            <v>1517216.8289581614</v>
          </cell>
        </row>
        <row r="131">
          <cell r="AT131">
            <v>1650170.5314752078</v>
          </cell>
        </row>
        <row r="132">
          <cell r="AT132">
            <v>707166.44393063581</v>
          </cell>
        </row>
        <row r="133">
          <cell r="AT133">
            <v>642819.74004468566</v>
          </cell>
        </row>
        <row r="134">
          <cell r="AT134">
            <v>710780.99773960211</v>
          </cell>
        </row>
        <row r="135">
          <cell r="AT135">
            <v>1231300.1107016213</v>
          </cell>
        </row>
        <row r="136">
          <cell r="AT136">
            <v>1764829.382972081</v>
          </cell>
        </row>
        <row r="137">
          <cell r="AT137">
            <v>846268.43333333347</v>
          </cell>
        </row>
        <row r="138">
          <cell r="AT138">
            <v>1348085.3405534495</v>
          </cell>
        </row>
        <row r="139">
          <cell r="AT139">
            <v>1891083.1569084288</v>
          </cell>
        </row>
        <row r="140">
          <cell r="AT140">
            <v>904825.66085638921</v>
          </cell>
        </row>
        <row r="141">
          <cell r="AT141">
            <v>773381.73661720823</v>
          </cell>
        </row>
        <row r="142">
          <cell r="AT142">
            <v>515900.70663586888</v>
          </cell>
        </row>
        <row r="143">
          <cell r="AT143">
            <v>2353352.2057776945</v>
          </cell>
        </row>
        <row r="144">
          <cell r="AT144">
            <v>2699606.0815742998</v>
          </cell>
        </row>
        <row r="145">
          <cell r="AT145">
            <v>5379265.0973441182</v>
          </cell>
        </row>
        <row r="146">
          <cell r="AT146">
            <v>4368444.0642931517</v>
          </cell>
        </row>
        <row r="147">
          <cell r="AT147">
            <v>3813919.5775294597</v>
          </cell>
        </row>
        <row r="148">
          <cell r="AT148">
            <v>3124916.1613557036</v>
          </cell>
        </row>
        <row r="149">
          <cell r="AT149">
            <v>3784498.1471607317</v>
          </cell>
        </row>
        <row r="150">
          <cell r="AT150">
            <v>1640301.8421504542</v>
          </cell>
        </row>
        <row r="151">
          <cell r="AT151">
            <v>2206717.6393861892</v>
          </cell>
        </row>
        <row r="152">
          <cell r="AT152">
            <v>555638.53652549663</v>
          </cell>
        </row>
        <row r="153">
          <cell r="AT153">
            <v>702094.5437516243</v>
          </cell>
        </row>
        <row r="154">
          <cell r="AT154">
            <v>1582690.979641391</v>
          </cell>
        </row>
        <row r="155">
          <cell r="AT155">
            <v>1582962.2801555356</v>
          </cell>
        </row>
        <row r="156">
          <cell r="AT156">
            <v>1675237.3363738423</v>
          </cell>
        </row>
        <row r="157">
          <cell r="AT157">
            <v>530065.17678082199</v>
          </cell>
        </row>
        <row r="158">
          <cell r="AT158">
            <v>504880.00819258572</v>
          </cell>
        </row>
        <row r="159">
          <cell r="AT159">
            <v>2075408.1581862348</v>
          </cell>
        </row>
        <row r="160">
          <cell r="AT160">
            <v>941668.21240895824</v>
          </cell>
        </row>
        <row r="161">
          <cell r="AT161">
            <v>1809420.2799784858</v>
          </cell>
        </row>
        <row r="162">
          <cell r="AT162">
            <v>2023651.7941512645</v>
          </cell>
        </row>
        <row r="163">
          <cell r="AT163">
            <v>455708.65882352937</v>
          </cell>
        </row>
        <row r="164">
          <cell r="AT164">
            <v>4132201.7928578393</v>
          </cell>
        </row>
        <row r="165">
          <cell r="AT165">
            <v>7987353.3598643551</v>
          </cell>
        </row>
        <row r="166">
          <cell r="AT166">
            <v>2544726.7573483782</v>
          </cell>
        </row>
        <row r="167">
          <cell r="AT167">
            <v>4662353.5253138542</v>
          </cell>
        </row>
        <row r="168">
          <cell r="AT168">
            <v>4549869.7098606071</v>
          </cell>
        </row>
        <row r="169">
          <cell r="AT169">
            <v>6628471.112706379</v>
          </cell>
        </row>
        <row r="170">
          <cell r="AT170">
            <v>9192583.313168617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tabSelected="1" topLeftCell="B1" workbookViewId="0">
      <selection activeCell="C2" sqref="C2"/>
    </sheetView>
  </sheetViews>
  <sheetFormatPr defaultRowHeight="15" x14ac:dyDescent="0.25"/>
  <cols>
    <col min="1" max="1" width="0" hidden="1" customWidth="1"/>
    <col min="2" max="2" width="10.140625" customWidth="1"/>
    <col min="3" max="3" width="37" customWidth="1"/>
    <col min="4" max="4" width="14.85546875" style="1" customWidth="1"/>
    <col min="5" max="5" width="13.28515625" style="2" bestFit="1" customWidth="1"/>
    <col min="6" max="6" width="11.28515625" style="3" customWidth="1"/>
    <col min="7" max="7" width="10.5703125" style="3" customWidth="1"/>
    <col min="8" max="8" width="3.42578125" style="27" customWidth="1"/>
    <col min="9" max="9" width="14.85546875" style="1" customWidth="1"/>
    <col min="10" max="10" width="12.28515625" style="3" customWidth="1"/>
    <col min="11" max="11" width="14.85546875" style="1" customWidth="1"/>
    <col min="12" max="12" width="12.7109375" style="3" customWidth="1"/>
    <col min="13" max="13" width="18" customWidth="1"/>
    <col min="14" max="14" width="12" style="5" customWidth="1"/>
  </cols>
  <sheetData>
    <row r="1" spans="1:14" x14ac:dyDescent="0.25">
      <c r="H1" s="4"/>
    </row>
    <row r="2" spans="1:14" ht="60" x14ac:dyDescent="0.25">
      <c r="A2" s="6" t="s">
        <v>0</v>
      </c>
      <c r="B2" s="7" t="s">
        <v>1</v>
      </c>
      <c r="C2" s="7" t="s">
        <v>2</v>
      </c>
      <c r="D2" s="8" t="s">
        <v>3</v>
      </c>
      <c r="E2" s="9" t="s">
        <v>4</v>
      </c>
      <c r="F2" s="10" t="s">
        <v>5</v>
      </c>
      <c r="G2" s="11" t="s">
        <v>6</v>
      </c>
      <c r="H2" s="12"/>
      <c r="I2" s="13" t="s">
        <v>7</v>
      </c>
      <c r="J2" s="10" t="s">
        <v>8</v>
      </c>
      <c r="K2" s="8" t="s">
        <v>9</v>
      </c>
      <c r="L2" s="10" t="s">
        <v>8</v>
      </c>
      <c r="M2" s="8" t="s">
        <v>10</v>
      </c>
      <c r="N2" s="14" t="s">
        <v>11</v>
      </c>
    </row>
    <row r="3" spans="1:14" x14ac:dyDescent="0.25">
      <c r="A3">
        <v>9292002</v>
      </c>
      <c r="B3" s="15">
        <v>2002</v>
      </c>
      <c r="C3" s="16" t="s">
        <v>12</v>
      </c>
      <c r="D3" s="17">
        <f>'[1]New ISB'!AT6</f>
        <v>307658.82192168839</v>
      </c>
      <c r="E3" s="18">
        <f>VLOOKUP($B3,'[2]budget projections'!B3:M148,6,FALSE)</f>
        <v>14845</v>
      </c>
      <c r="F3" s="19">
        <f>VLOOKUP($B3,'[2]budget projections'!B3:M148,9,FALSE)</f>
        <v>-22797</v>
      </c>
      <c r="G3" s="20">
        <f>VLOOKUP($B3,'[2]budget projections'!B3:M148,12,FALSE)</f>
        <v>-71921</v>
      </c>
      <c r="H3" s="21"/>
      <c r="I3" s="22">
        <f>D3*0.98</f>
        <v>301505.64548325463</v>
      </c>
      <c r="J3" s="23">
        <f>I3-D3</f>
        <v>-6153.1764384337584</v>
      </c>
      <c r="K3" s="17">
        <f>D3*0.95</f>
        <v>292275.88082560396</v>
      </c>
      <c r="L3" s="23">
        <f>K3-D3</f>
        <v>-15382.941096084425</v>
      </c>
      <c r="M3" s="24">
        <f>'[3]New ISB'!$AT6</f>
        <v>324403.50319814682</v>
      </c>
      <c r="N3" s="19">
        <f>M3-D3</f>
        <v>16744.681276458432</v>
      </c>
    </row>
    <row r="4" spans="1:14" x14ac:dyDescent="0.25">
      <c r="A4">
        <v>9292009</v>
      </c>
      <c r="B4" s="15">
        <v>2009</v>
      </c>
      <c r="C4" s="16" t="s">
        <v>13</v>
      </c>
      <c r="D4" s="17">
        <f>'[1]New ISB'!AT7</f>
        <v>463899.93243375589</v>
      </c>
      <c r="E4" s="18">
        <f>VLOOKUP($B4,'[2]budget projections'!B4:M149,6,FALSE)</f>
        <v>5359</v>
      </c>
      <c r="F4" s="19">
        <f>VLOOKUP($B4,'[2]budget projections'!B4:M149,9,FALSE)</f>
        <v>-63600</v>
      </c>
      <c r="G4" s="20">
        <f>VLOOKUP($B4,'[2]budget projections'!B4:M149,12,FALSE)</f>
        <v>-150708</v>
      </c>
      <c r="H4" s="21"/>
      <c r="I4" s="22">
        <f t="shared" ref="I4:I67" si="0">D4*0.98</f>
        <v>454621.93378508079</v>
      </c>
      <c r="J4" s="23">
        <f t="shared" ref="J4:J67" si="1">I4-D4</f>
        <v>-9277.9986486751004</v>
      </c>
      <c r="K4" s="17">
        <f t="shared" ref="K4:K67" si="2">D4*0.95</f>
        <v>440704.93581206806</v>
      </c>
      <c r="L4" s="23">
        <f t="shared" ref="L4:L67" si="3">K4-D4</f>
        <v>-23194.996621687838</v>
      </c>
      <c r="M4" s="24">
        <f>'[3]New ISB'!$AT7</f>
        <v>492459.72061578609</v>
      </c>
      <c r="N4" s="19">
        <f t="shared" ref="N4:N67" si="4">M4-D4</f>
        <v>28559.788182030199</v>
      </c>
    </row>
    <row r="5" spans="1:14" x14ac:dyDescent="0.25">
      <c r="A5">
        <v>9292015</v>
      </c>
      <c r="B5" s="15">
        <v>2015</v>
      </c>
      <c r="C5" s="16" t="s">
        <v>14</v>
      </c>
      <c r="D5" s="17">
        <f>'[1]New ISB'!AT8</f>
        <v>841994.81897069176</v>
      </c>
      <c r="E5" s="18">
        <f>VLOOKUP($B5,'[2]budget projections'!B5:M150,6,FALSE)</f>
        <v>8146</v>
      </c>
      <c r="F5" s="19">
        <f>VLOOKUP($B5,'[2]budget projections'!B5:M150,9,FALSE)</f>
        <v>59890.673091764562</v>
      </c>
      <c r="G5" s="20">
        <f>VLOOKUP($B5,'[2]budget projections'!B5:M150,12,FALSE)</f>
        <v>89914.466183529235</v>
      </c>
      <c r="H5" s="21"/>
      <c r="I5" s="22">
        <f t="shared" si="0"/>
        <v>825154.92259127786</v>
      </c>
      <c r="J5" s="23">
        <f t="shared" si="1"/>
        <v>-16839.896379413898</v>
      </c>
      <c r="K5" s="17">
        <f t="shared" si="2"/>
        <v>799895.07802215719</v>
      </c>
      <c r="L5" s="23">
        <f t="shared" si="3"/>
        <v>-42099.740948534571</v>
      </c>
      <c r="M5" s="24">
        <f>'[3]New ISB'!$AT8</f>
        <v>868518.22644652205</v>
      </c>
      <c r="N5" s="19">
        <f t="shared" si="4"/>
        <v>26523.407475830289</v>
      </c>
    </row>
    <row r="6" spans="1:14" x14ac:dyDescent="0.25">
      <c r="A6">
        <v>9292018</v>
      </c>
      <c r="B6" s="15">
        <v>2018</v>
      </c>
      <c r="C6" s="16" t="s">
        <v>15</v>
      </c>
      <c r="D6" s="17">
        <f>'[1]New ISB'!AT9</f>
        <v>599391.56880255532</v>
      </c>
      <c r="E6" s="18">
        <f>VLOOKUP($B6,'[2]budget projections'!B6:M151,6,FALSE)</f>
        <v>68312</v>
      </c>
      <c r="F6" s="19">
        <f>VLOOKUP($B6,'[2]budget projections'!B6:M151,9,FALSE)</f>
        <v>26214</v>
      </c>
      <c r="G6" s="20">
        <f>VLOOKUP($B6,'[2]budget projections'!B6:M151,12,FALSE)</f>
        <v>-23156</v>
      </c>
      <c r="H6" s="21"/>
      <c r="I6" s="22">
        <f t="shared" si="0"/>
        <v>587403.73742650426</v>
      </c>
      <c r="J6" s="23">
        <f t="shared" si="1"/>
        <v>-11987.831376051065</v>
      </c>
      <c r="K6" s="17">
        <f t="shared" si="2"/>
        <v>569421.99036242755</v>
      </c>
      <c r="L6" s="23">
        <f t="shared" si="3"/>
        <v>-29969.578440127778</v>
      </c>
      <c r="M6" s="24">
        <f>'[3]New ISB'!$AT9</f>
        <v>601350.38545834436</v>
      </c>
      <c r="N6" s="19">
        <f t="shared" si="4"/>
        <v>1958.8166557890363</v>
      </c>
    </row>
    <row r="7" spans="1:14" x14ac:dyDescent="0.25">
      <c r="A7">
        <v>9292019</v>
      </c>
      <c r="B7" s="15">
        <v>2019</v>
      </c>
      <c r="C7" s="16" t="s">
        <v>16</v>
      </c>
      <c r="D7" s="17">
        <f>'[1]New ISB'!AT10</f>
        <v>459080.24453488371</v>
      </c>
      <c r="E7" s="18">
        <f>VLOOKUP($B7,'[2]budget projections'!B7:M152,6,FALSE)</f>
        <v>-17160</v>
      </c>
      <c r="F7" s="19">
        <f>VLOOKUP($B7,'[2]budget projections'!B7:M152,9,FALSE)</f>
        <v>-5334</v>
      </c>
      <c r="G7" s="20">
        <f>VLOOKUP($B7,'[2]budget projections'!B7:M152,12,FALSE)</f>
        <v>24193</v>
      </c>
      <c r="H7" s="21"/>
      <c r="I7" s="22">
        <f t="shared" si="0"/>
        <v>449898.63964418601</v>
      </c>
      <c r="J7" s="23">
        <f t="shared" si="1"/>
        <v>-9181.6048906976939</v>
      </c>
      <c r="K7" s="17">
        <f t="shared" si="2"/>
        <v>436126.2323081395</v>
      </c>
      <c r="L7" s="23">
        <f t="shared" si="3"/>
        <v>-22954.012226744206</v>
      </c>
      <c r="M7" s="24">
        <f>'[3]New ISB'!$AT10</f>
        <v>471647.05918604654</v>
      </c>
      <c r="N7" s="19">
        <f t="shared" si="4"/>
        <v>12566.814651162829</v>
      </c>
    </row>
    <row r="8" spans="1:14" x14ac:dyDescent="0.25">
      <c r="A8">
        <v>9292030</v>
      </c>
      <c r="B8" s="15">
        <v>2030</v>
      </c>
      <c r="C8" s="16" t="s">
        <v>17</v>
      </c>
      <c r="D8" s="17">
        <f>'[1]New ISB'!AT11</f>
        <v>977244.15573961858</v>
      </c>
      <c r="E8" s="18">
        <f>VLOOKUP($B8,'[2]budget projections'!B8:M153,6,FALSE)</f>
        <v>8214</v>
      </c>
      <c r="F8" s="19">
        <f>VLOOKUP($B8,'[2]budget projections'!B8:M153,9,FALSE)</f>
        <v>-51134.169999999925</v>
      </c>
      <c r="G8" s="20">
        <f>VLOOKUP($B8,'[2]budget projections'!B8:M153,12,FALSE)</f>
        <v>-95660.54000000027</v>
      </c>
      <c r="H8" s="21"/>
      <c r="I8" s="22">
        <f t="shared" si="0"/>
        <v>957699.27262482618</v>
      </c>
      <c r="J8" s="23">
        <f t="shared" si="1"/>
        <v>-19544.883114792407</v>
      </c>
      <c r="K8" s="17">
        <f t="shared" si="2"/>
        <v>928381.94795263757</v>
      </c>
      <c r="L8" s="23">
        <f t="shared" si="3"/>
        <v>-48862.207786981016</v>
      </c>
      <c r="M8" s="24">
        <f>'[3]New ISB'!$AT11</f>
        <v>980885.23013769404</v>
      </c>
      <c r="N8" s="19">
        <f t="shared" si="4"/>
        <v>3641.0743980754633</v>
      </c>
    </row>
    <row r="9" spans="1:14" x14ac:dyDescent="0.25">
      <c r="A9">
        <v>9292032</v>
      </c>
      <c r="B9" s="15">
        <v>2032</v>
      </c>
      <c r="C9" s="16" t="s">
        <v>18</v>
      </c>
      <c r="D9" s="17">
        <f>'[1]New ISB'!AT12</f>
        <v>800496.15505748289</v>
      </c>
      <c r="E9" s="18">
        <f>VLOOKUP($B9,'[2]budget projections'!B9:M154,6,FALSE)</f>
        <v>58377</v>
      </c>
      <c r="F9" s="19">
        <f>VLOOKUP($B9,'[2]budget projections'!B9:M154,9,FALSE)</f>
        <v>78960.935999999987</v>
      </c>
      <c r="G9" s="20">
        <f>VLOOKUP($B9,'[2]budget projections'!B9:M154,12,FALSE)</f>
        <v>83743.351999999955</v>
      </c>
      <c r="H9" s="21"/>
      <c r="I9" s="22">
        <f t="shared" si="0"/>
        <v>784486.23195633327</v>
      </c>
      <c r="J9" s="23">
        <f t="shared" si="1"/>
        <v>-16009.923101149616</v>
      </c>
      <c r="K9" s="17">
        <f t="shared" si="2"/>
        <v>760471.34730460867</v>
      </c>
      <c r="L9" s="23">
        <f t="shared" si="3"/>
        <v>-40024.807752874214</v>
      </c>
      <c r="M9" s="24">
        <f>'[3]New ISB'!$AT12</f>
        <v>795747.33358203457</v>
      </c>
      <c r="N9" s="19">
        <f t="shared" si="4"/>
        <v>-4748.8214754483197</v>
      </c>
    </row>
    <row r="10" spans="1:14" x14ac:dyDescent="0.25">
      <c r="A10">
        <v>9292033</v>
      </c>
      <c r="B10" s="15">
        <v>2033</v>
      </c>
      <c r="C10" s="16" t="s">
        <v>19</v>
      </c>
      <c r="D10" s="17">
        <f>'[1]New ISB'!AT13</f>
        <v>573771.08324869559</v>
      </c>
      <c r="E10" s="18">
        <f>VLOOKUP($B10,'[2]budget projections'!B10:M155,6,FALSE)</f>
        <v>2912</v>
      </c>
      <c r="F10" s="19">
        <f>VLOOKUP($B10,'[2]budget projections'!B10:M155,9,FALSE)</f>
        <v>20474</v>
      </c>
      <c r="G10" s="20">
        <f>VLOOKUP($B10,'[2]budget projections'!B10:M155,12,FALSE)</f>
        <v>3941</v>
      </c>
      <c r="H10" s="21"/>
      <c r="I10" s="22">
        <f t="shared" si="0"/>
        <v>562295.66158372164</v>
      </c>
      <c r="J10" s="23">
        <f t="shared" si="1"/>
        <v>-11475.421664973954</v>
      </c>
      <c r="K10" s="17">
        <f t="shared" si="2"/>
        <v>545082.52908626082</v>
      </c>
      <c r="L10" s="23">
        <f t="shared" si="3"/>
        <v>-28688.554162434768</v>
      </c>
      <c r="M10" s="24">
        <f>'[3]New ISB'!$AT13</f>
        <v>577988.39722434781</v>
      </c>
      <c r="N10" s="19">
        <f t="shared" si="4"/>
        <v>4217.3139756522141</v>
      </c>
    </row>
    <row r="11" spans="1:14" x14ac:dyDescent="0.25">
      <c r="A11">
        <v>9292035</v>
      </c>
      <c r="B11" s="15">
        <v>2035</v>
      </c>
      <c r="C11" s="16" t="s">
        <v>20</v>
      </c>
      <c r="D11" s="17">
        <f>'[1]New ISB'!AT14</f>
        <v>373677.01772602199</v>
      </c>
      <c r="E11" s="18">
        <f>VLOOKUP($B11,'[2]budget projections'!B11:M156,6,FALSE)</f>
        <v>19224</v>
      </c>
      <c r="F11" s="19">
        <f>VLOOKUP($B11,'[2]budget projections'!B11:M156,9,FALSE)</f>
        <v>39883.698000000033</v>
      </c>
      <c r="G11" s="20">
        <f>VLOOKUP($B11,'[2]budget projections'!B11:M156,12,FALSE)</f>
        <v>24397.456000000064</v>
      </c>
      <c r="H11" s="21"/>
      <c r="I11" s="22">
        <f t="shared" si="0"/>
        <v>366203.47737150156</v>
      </c>
      <c r="J11" s="23">
        <f t="shared" si="1"/>
        <v>-7473.5403545204317</v>
      </c>
      <c r="K11" s="17">
        <f t="shared" si="2"/>
        <v>354993.16683972086</v>
      </c>
      <c r="L11" s="23">
        <f t="shared" si="3"/>
        <v>-18683.850886301138</v>
      </c>
      <c r="M11" s="24">
        <f>'[3]New ISB'!$AT14</f>
        <v>367201.6469673742</v>
      </c>
      <c r="N11" s="19">
        <f t="shared" si="4"/>
        <v>-6475.3707586477976</v>
      </c>
    </row>
    <row r="12" spans="1:14" x14ac:dyDescent="0.25">
      <c r="A12">
        <v>9292037</v>
      </c>
      <c r="B12" s="15">
        <v>2037</v>
      </c>
      <c r="C12" s="16" t="s">
        <v>21</v>
      </c>
      <c r="D12" s="17">
        <f>'[1]New ISB'!AT15</f>
        <v>460321.32985588239</v>
      </c>
      <c r="E12" s="18">
        <f>VLOOKUP($B12,'[2]budget projections'!B12:M157,6,FALSE)</f>
        <v>30200</v>
      </c>
      <c r="F12" s="19">
        <f>VLOOKUP($B12,'[2]budget projections'!B12:M157,9,FALSE)</f>
        <v>17939</v>
      </c>
      <c r="G12" s="20">
        <f>VLOOKUP($B12,'[2]budget projections'!B12:M157,12,FALSE)</f>
        <v>-790</v>
      </c>
      <c r="H12" s="21"/>
      <c r="I12" s="22">
        <f t="shared" si="0"/>
        <v>451114.90325876471</v>
      </c>
      <c r="J12" s="23">
        <f t="shared" si="1"/>
        <v>-9206.4265971176792</v>
      </c>
      <c r="K12" s="17">
        <f t="shared" si="2"/>
        <v>437305.26336308825</v>
      </c>
      <c r="L12" s="23">
        <f t="shared" si="3"/>
        <v>-23016.06649279414</v>
      </c>
      <c r="M12" s="24">
        <f>'[3]New ISB'!$AT15</f>
        <v>459164.08074411767</v>
      </c>
      <c r="N12" s="19">
        <f t="shared" si="4"/>
        <v>-1157.2491117647151</v>
      </c>
    </row>
    <row r="13" spans="1:14" x14ac:dyDescent="0.25">
      <c r="A13">
        <v>9292041</v>
      </c>
      <c r="B13" s="15">
        <v>2041</v>
      </c>
      <c r="C13" s="16" t="s">
        <v>22</v>
      </c>
      <c r="D13" s="17">
        <f>'[1]New ISB'!AT16</f>
        <v>895990.07681334147</v>
      </c>
      <c r="E13" s="18">
        <f>VLOOKUP($B13,'[2]budget projections'!B13:M158,6,FALSE)</f>
        <v>59234</v>
      </c>
      <c r="F13" s="19">
        <f>VLOOKUP($B13,'[2]budget projections'!B13:M158,9,FALSE)</f>
        <v>40190.719999999972</v>
      </c>
      <c r="G13" s="20">
        <f>VLOOKUP($B13,'[2]budget projections'!B13:M158,12,FALSE)</f>
        <v>-8347.5</v>
      </c>
      <c r="H13" s="21"/>
      <c r="I13" s="22">
        <f t="shared" si="0"/>
        <v>878070.27527707466</v>
      </c>
      <c r="J13" s="23">
        <f t="shared" si="1"/>
        <v>-17919.801536266808</v>
      </c>
      <c r="K13" s="17">
        <f t="shared" si="2"/>
        <v>851190.57297267439</v>
      </c>
      <c r="L13" s="23">
        <f t="shared" si="3"/>
        <v>-44799.503840667079</v>
      </c>
      <c r="M13" s="24">
        <f>'[3]New ISB'!$AT16</f>
        <v>876715.86189657275</v>
      </c>
      <c r="N13" s="19">
        <f t="shared" si="4"/>
        <v>-19274.214916768717</v>
      </c>
    </row>
    <row r="14" spans="1:14" x14ac:dyDescent="0.25">
      <c r="A14">
        <v>9292043</v>
      </c>
      <c r="B14" s="15">
        <v>2043</v>
      </c>
      <c r="C14" s="16" t="s">
        <v>23</v>
      </c>
      <c r="D14" s="17">
        <f>'[1]New ISB'!AT17</f>
        <v>301699.4844000623</v>
      </c>
      <c r="E14" s="18">
        <f>VLOOKUP($B14,'[2]budget projections'!B14:M159,6,FALSE)</f>
        <v>20623</v>
      </c>
      <c r="F14" s="19">
        <f>VLOOKUP($B14,'[2]budget projections'!B14:M159,9,FALSE)</f>
        <v>-9206</v>
      </c>
      <c r="G14" s="20">
        <f>VLOOKUP($B14,'[2]budget projections'!B14:M159,12,FALSE)</f>
        <v>-56292</v>
      </c>
      <c r="H14" s="21"/>
      <c r="I14" s="22">
        <f t="shared" si="0"/>
        <v>295665.49471206107</v>
      </c>
      <c r="J14" s="23">
        <f t="shared" si="1"/>
        <v>-6033.9896880012238</v>
      </c>
      <c r="K14" s="17">
        <f t="shared" si="2"/>
        <v>286614.51018005918</v>
      </c>
      <c r="L14" s="23">
        <f t="shared" si="3"/>
        <v>-15084.974220003118</v>
      </c>
      <c r="M14" s="24">
        <f>'[3]New ISB'!$AT17</f>
        <v>329354.28569862928</v>
      </c>
      <c r="N14" s="19">
        <f t="shared" si="4"/>
        <v>27654.801298566977</v>
      </c>
    </row>
    <row r="15" spans="1:14" x14ac:dyDescent="0.25">
      <c r="A15">
        <v>9292044</v>
      </c>
      <c r="B15" s="15">
        <v>2044</v>
      </c>
      <c r="C15" s="16" t="s">
        <v>24</v>
      </c>
      <c r="D15" s="17">
        <f>'[1]New ISB'!AT18</f>
        <v>321154.61562254548</v>
      </c>
      <c r="E15" s="18">
        <f>VLOOKUP($B15,'[2]budget projections'!B15:M160,6,FALSE)</f>
        <v>23399</v>
      </c>
      <c r="F15" s="19">
        <f>VLOOKUP($B15,'[2]budget projections'!B15:M160,9,FALSE)</f>
        <v>21512</v>
      </c>
      <c r="G15" s="20">
        <f>VLOOKUP($B15,'[2]budget projections'!B15:M160,12,FALSE)</f>
        <v>-7966</v>
      </c>
      <c r="H15" s="21"/>
      <c r="I15" s="22">
        <f t="shared" si="0"/>
        <v>314731.52331009455</v>
      </c>
      <c r="J15" s="23">
        <f t="shared" si="1"/>
        <v>-6423.0923124509281</v>
      </c>
      <c r="K15" s="17">
        <f t="shared" si="2"/>
        <v>305096.88484141818</v>
      </c>
      <c r="L15" s="23">
        <f t="shared" si="3"/>
        <v>-16057.730781127291</v>
      </c>
      <c r="M15" s="24">
        <f>'[3]New ISB'!$AT18</f>
        <v>349381.26781441714</v>
      </c>
      <c r="N15" s="19">
        <f t="shared" si="4"/>
        <v>28226.652191871661</v>
      </c>
    </row>
    <row r="16" spans="1:14" x14ac:dyDescent="0.25">
      <c r="A16">
        <v>9292046</v>
      </c>
      <c r="B16" s="15">
        <v>2046</v>
      </c>
      <c r="C16" s="16" t="s">
        <v>25</v>
      </c>
      <c r="D16" s="17">
        <f>'[1]New ISB'!AT19</f>
        <v>619682.60302185011</v>
      </c>
      <c r="E16" s="18">
        <f>VLOOKUP($B16,'[2]budget projections'!B16:M161,6,FALSE)</f>
        <v>54020</v>
      </c>
      <c r="F16" s="19">
        <f>VLOOKUP($B16,'[2]budget projections'!B16:M161,9,FALSE)</f>
        <v>76721</v>
      </c>
      <c r="G16" s="20">
        <f>VLOOKUP($B16,'[2]budget projections'!B16:M161,12,FALSE)</f>
        <v>84101</v>
      </c>
      <c r="H16" s="21"/>
      <c r="I16" s="22">
        <f t="shared" si="0"/>
        <v>607288.95096141309</v>
      </c>
      <c r="J16" s="23">
        <f t="shared" si="1"/>
        <v>-12393.652060437016</v>
      </c>
      <c r="K16" s="17">
        <f t="shared" si="2"/>
        <v>588698.47287075757</v>
      </c>
      <c r="L16" s="23">
        <f t="shared" si="3"/>
        <v>-30984.13015109254</v>
      </c>
      <c r="M16" s="24">
        <f>'[3]New ISB'!$AT19</f>
        <v>630360.29317175713</v>
      </c>
      <c r="N16" s="19">
        <f t="shared" si="4"/>
        <v>10677.690149907023</v>
      </c>
    </row>
    <row r="17" spans="1:14" x14ac:dyDescent="0.25">
      <c r="A17">
        <v>9292047</v>
      </c>
      <c r="B17" s="15">
        <v>2047</v>
      </c>
      <c r="C17" s="16" t="s">
        <v>26</v>
      </c>
      <c r="D17" s="17">
        <f>'[1]New ISB'!AT20</f>
        <v>574725.93904746242</v>
      </c>
      <c r="E17" s="18">
        <f>VLOOKUP($B17,'[2]budget projections'!B17:M162,6,FALSE)</f>
        <v>4871</v>
      </c>
      <c r="F17" s="19">
        <f>VLOOKUP($B17,'[2]budget projections'!B17:M162,9,FALSE)</f>
        <v>-29800</v>
      </c>
      <c r="G17" s="20">
        <f>VLOOKUP($B17,'[2]budget projections'!B17:M162,12,FALSE)</f>
        <v>-64618</v>
      </c>
      <c r="H17" s="21"/>
      <c r="I17" s="22">
        <f t="shared" si="0"/>
        <v>563231.42026651313</v>
      </c>
      <c r="J17" s="23">
        <f t="shared" si="1"/>
        <v>-11494.518780949293</v>
      </c>
      <c r="K17" s="17">
        <f t="shared" si="2"/>
        <v>545989.64209508931</v>
      </c>
      <c r="L17" s="23">
        <f t="shared" si="3"/>
        <v>-28736.296952373115</v>
      </c>
      <c r="M17" s="24">
        <f>'[3]New ISB'!$AT20</f>
        <v>595703.52175962005</v>
      </c>
      <c r="N17" s="19">
        <f t="shared" si="4"/>
        <v>20977.582712157629</v>
      </c>
    </row>
    <row r="18" spans="1:14" x14ac:dyDescent="0.25">
      <c r="A18">
        <v>9292050</v>
      </c>
      <c r="B18" s="15">
        <v>2050</v>
      </c>
      <c r="C18" s="16" t="s">
        <v>27</v>
      </c>
      <c r="D18" s="17">
        <f>'[1]New ISB'!AT21</f>
        <v>633732.50186249986</v>
      </c>
      <c r="E18" s="18">
        <f>VLOOKUP($B18,'[2]budget projections'!B18:M163,6,FALSE)</f>
        <v>46418</v>
      </c>
      <c r="F18" s="19">
        <f>VLOOKUP($B18,'[2]budget projections'!B18:M163,9,FALSE)</f>
        <v>46092.108000000007</v>
      </c>
      <c r="G18" s="20">
        <f>VLOOKUP($B18,'[2]budget projections'!B18:M163,12,FALSE)</f>
        <v>26538.856000000029</v>
      </c>
      <c r="H18" s="21"/>
      <c r="I18" s="22">
        <f t="shared" si="0"/>
        <v>621057.85182524985</v>
      </c>
      <c r="J18" s="23">
        <f t="shared" si="1"/>
        <v>-12674.650037250016</v>
      </c>
      <c r="K18" s="17">
        <f t="shared" si="2"/>
        <v>602045.87676937482</v>
      </c>
      <c r="L18" s="23">
        <f t="shared" si="3"/>
        <v>-31686.62509312504</v>
      </c>
      <c r="M18" s="24">
        <f>'[3]New ISB'!$AT21</f>
        <v>638168.05880178558</v>
      </c>
      <c r="N18" s="19">
        <f t="shared" si="4"/>
        <v>4435.5569392857142</v>
      </c>
    </row>
    <row r="19" spans="1:14" x14ac:dyDescent="0.25">
      <c r="A19">
        <v>9292053</v>
      </c>
      <c r="B19" s="15">
        <v>2053</v>
      </c>
      <c r="C19" s="16" t="s">
        <v>28</v>
      </c>
      <c r="D19" s="17">
        <f>'[1]New ISB'!AT22</f>
        <v>183521.8290533509</v>
      </c>
      <c r="E19" s="18">
        <f>VLOOKUP($B19,'[2]budget projections'!B19:M164,6,FALSE)</f>
        <v>7973.48</v>
      </c>
      <c r="F19" s="19">
        <f>VLOOKUP($B19,'[2]budget projections'!B19:M164,9,FALSE)</f>
        <v>5710.9162531765069</v>
      </c>
      <c r="G19" s="20">
        <f>VLOOKUP($B19,'[2]budget projections'!B19:M164,12,FALSE)</f>
        <v>-154.97749364700212</v>
      </c>
      <c r="H19" s="21"/>
      <c r="I19" s="22">
        <f t="shared" si="0"/>
        <v>179851.39247228389</v>
      </c>
      <c r="J19" s="23">
        <f t="shared" si="1"/>
        <v>-3670.4365810670133</v>
      </c>
      <c r="K19" s="17">
        <f t="shared" si="2"/>
        <v>174345.73760068335</v>
      </c>
      <c r="L19" s="23">
        <f t="shared" si="3"/>
        <v>-9176.0914526675479</v>
      </c>
      <c r="M19" s="24">
        <f>'[3]New ISB'!$AT22</f>
        <v>219022.0308049125</v>
      </c>
      <c r="N19" s="19">
        <f t="shared" si="4"/>
        <v>35500.201751561603</v>
      </c>
    </row>
    <row r="20" spans="1:14" x14ac:dyDescent="0.25">
      <c r="A20">
        <v>9292056</v>
      </c>
      <c r="B20" s="15">
        <v>2056</v>
      </c>
      <c r="C20" s="16" t="s">
        <v>29</v>
      </c>
      <c r="D20" s="17">
        <f>'[1]New ISB'!AT23</f>
        <v>512477.59011255443</v>
      </c>
      <c r="E20" s="18">
        <f>VLOOKUP($B20,'[2]budget projections'!B20:M165,6,FALSE)</f>
        <v>18739</v>
      </c>
      <c r="F20" s="19">
        <f>VLOOKUP($B20,'[2]budget projections'!B20:M165,9,FALSE)</f>
        <v>14065</v>
      </c>
      <c r="G20" s="20">
        <f>VLOOKUP($B20,'[2]budget projections'!B20:M165,12,FALSE)</f>
        <v>-8880</v>
      </c>
      <c r="H20" s="21"/>
      <c r="I20" s="22">
        <f t="shared" si="0"/>
        <v>502228.03831030335</v>
      </c>
      <c r="J20" s="23">
        <f t="shared" si="1"/>
        <v>-10249.551802251081</v>
      </c>
      <c r="K20" s="17">
        <f t="shared" si="2"/>
        <v>486853.7106069267</v>
      </c>
      <c r="L20" s="23">
        <f t="shared" si="3"/>
        <v>-25623.87950562773</v>
      </c>
      <c r="M20" s="24">
        <f>'[3]New ISB'!$AT23</f>
        <v>534537.35799082695</v>
      </c>
      <c r="N20" s="19">
        <f t="shared" si="4"/>
        <v>22059.767878272512</v>
      </c>
    </row>
    <row r="21" spans="1:14" x14ac:dyDescent="0.25">
      <c r="A21">
        <v>9292070</v>
      </c>
      <c r="B21" s="15">
        <v>2070</v>
      </c>
      <c r="C21" s="16" t="s">
        <v>30</v>
      </c>
      <c r="D21" s="17">
        <f>'[1]New ISB'!AT24</f>
        <v>194973.47391795379</v>
      </c>
      <c r="E21" s="18">
        <f>VLOOKUP($B21,'[2]budget projections'!B21:M166,6,FALSE)</f>
        <v>3024</v>
      </c>
      <c r="F21" s="19">
        <f>VLOOKUP($B21,'[2]budget projections'!B21:M166,9,FALSE)</f>
        <v>-3683</v>
      </c>
      <c r="G21" s="20">
        <f>VLOOKUP($B21,'[2]budget projections'!B21:M166,12,FALSE)</f>
        <v>-20803</v>
      </c>
      <c r="H21" s="21"/>
      <c r="I21" s="22">
        <f t="shared" si="0"/>
        <v>191074.00443959472</v>
      </c>
      <c r="J21" s="23">
        <f t="shared" si="1"/>
        <v>-3899.4694783590676</v>
      </c>
      <c r="K21" s="17">
        <f t="shared" si="2"/>
        <v>185224.8002220561</v>
      </c>
      <c r="L21" s="23">
        <f t="shared" si="3"/>
        <v>-9748.6736958976835</v>
      </c>
      <c r="M21" s="24">
        <f>'[3]New ISB'!$AT24</f>
        <v>228667.12117343827</v>
      </c>
      <c r="N21" s="19">
        <f t="shared" si="4"/>
        <v>33693.64725548448</v>
      </c>
    </row>
    <row r="22" spans="1:14" x14ac:dyDescent="0.25">
      <c r="A22">
        <v>9292074</v>
      </c>
      <c r="B22" s="15">
        <v>2074</v>
      </c>
      <c r="C22" s="16" t="s">
        <v>31</v>
      </c>
      <c r="D22" s="17">
        <f>'[1]New ISB'!AT25</f>
        <v>816985.51197501493</v>
      </c>
      <c r="E22" s="18">
        <f>VLOOKUP($B22,'[2]budget projections'!B22:M167,6,FALSE)</f>
        <v>9524</v>
      </c>
      <c r="F22" s="19">
        <f>VLOOKUP($B22,'[2]budget projections'!B22:M167,9,FALSE)</f>
        <v>-129524.52199999988</v>
      </c>
      <c r="G22" s="20">
        <f>VLOOKUP($B22,'[2]budget projections'!B22:M167,12,FALSE)</f>
        <v>-313207.82399999979</v>
      </c>
      <c r="H22" s="21"/>
      <c r="I22" s="22">
        <f t="shared" si="0"/>
        <v>800645.80173551466</v>
      </c>
      <c r="J22" s="23">
        <f t="shared" si="1"/>
        <v>-16339.710239500273</v>
      </c>
      <c r="K22" s="17">
        <f t="shared" si="2"/>
        <v>776136.23637626413</v>
      </c>
      <c r="L22" s="23">
        <f t="shared" si="3"/>
        <v>-40849.275598750799</v>
      </c>
      <c r="M22" s="24">
        <f>'[3]New ISB'!$AT25</f>
        <v>816549.18791790609</v>
      </c>
      <c r="N22" s="19">
        <f t="shared" si="4"/>
        <v>-436.32405710883904</v>
      </c>
    </row>
    <row r="23" spans="1:14" x14ac:dyDescent="0.25">
      <c r="A23">
        <v>9292076</v>
      </c>
      <c r="B23" s="15">
        <v>2076</v>
      </c>
      <c r="C23" s="16" t="s">
        <v>32</v>
      </c>
      <c r="D23" s="17">
        <f>'[1]New ISB'!AT26</f>
        <v>783791.65710541303</v>
      </c>
      <c r="E23" s="18">
        <f>VLOOKUP($B23,'[2]budget projections'!B23:M168,6,FALSE)</f>
        <v>63184</v>
      </c>
      <c r="F23" s="19">
        <f>VLOOKUP($B23,'[2]budget projections'!B23:M168,9,FALSE)</f>
        <v>34339.729999999981</v>
      </c>
      <c r="G23" s="20">
        <f>VLOOKUP($B23,'[2]budget projections'!B23:M168,12,FALSE)</f>
        <v>-19073.829999999842</v>
      </c>
      <c r="H23" s="21"/>
      <c r="I23" s="22">
        <f t="shared" si="0"/>
        <v>768115.82396330475</v>
      </c>
      <c r="J23" s="23">
        <f t="shared" si="1"/>
        <v>-15675.833142108284</v>
      </c>
      <c r="K23" s="17">
        <f t="shared" si="2"/>
        <v>744602.07425014232</v>
      </c>
      <c r="L23" s="23">
        <f t="shared" si="3"/>
        <v>-39189.58285527071</v>
      </c>
      <c r="M23" s="24">
        <f>'[3]New ISB'!$AT26</f>
        <v>776623.33427920227</v>
      </c>
      <c r="N23" s="19">
        <f t="shared" si="4"/>
        <v>-7168.3228262107586</v>
      </c>
    </row>
    <row r="24" spans="1:14" x14ac:dyDescent="0.25">
      <c r="A24">
        <v>9292077</v>
      </c>
      <c r="B24" s="15">
        <v>2077</v>
      </c>
      <c r="C24" s="16" t="s">
        <v>33</v>
      </c>
      <c r="D24" s="17">
        <f>'[1]New ISB'!AT27</f>
        <v>1241398.4664389186</v>
      </c>
      <c r="E24" s="18">
        <f>VLOOKUP($B24,'[2]budget projections'!B24:M169,6,FALSE)</f>
        <v>-53</v>
      </c>
      <c r="F24" s="19">
        <f>VLOOKUP($B24,'[2]budget projections'!B24:M169,9,FALSE)</f>
        <v>-4980.7460000000428</v>
      </c>
      <c r="G24" s="20">
        <f>VLOOKUP($B24,'[2]budget projections'!B24:M169,12,FALSE)</f>
        <v>-78565.091999999946</v>
      </c>
      <c r="H24" s="21"/>
      <c r="I24" s="22">
        <f t="shared" si="0"/>
        <v>1216570.4971101403</v>
      </c>
      <c r="J24" s="23">
        <f t="shared" si="1"/>
        <v>-24827.96932877833</v>
      </c>
      <c r="K24" s="17">
        <f t="shared" si="2"/>
        <v>1179328.5431169725</v>
      </c>
      <c r="L24" s="23">
        <f t="shared" si="3"/>
        <v>-62069.923321946058</v>
      </c>
      <c r="M24" s="24">
        <f>'[3]New ISB'!$AT27</f>
        <v>1263297.2867729352</v>
      </c>
      <c r="N24" s="19">
        <f t="shared" si="4"/>
        <v>21898.820334016578</v>
      </c>
    </row>
    <row r="25" spans="1:14" x14ac:dyDescent="0.25">
      <c r="A25">
        <v>9292091</v>
      </c>
      <c r="B25" s="15">
        <v>2091</v>
      </c>
      <c r="C25" s="16" t="s">
        <v>34</v>
      </c>
      <c r="D25" s="17">
        <f>'[1]New ISB'!AT28</f>
        <v>549589.35335892858</v>
      </c>
      <c r="E25" s="18">
        <f>VLOOKUP($B25,'[2]budget projections'!B25:M170,6,FALSE)</f>
        <v>3781</v>
      </c>
      <c r="F25" s="19">
        <f>VLOOKUP($B25,'[2]budget projections'!B25:M170,9,FALSE)</f>
        <v>18748</v>
      </c>
      <c r="G25" s="20">
        <f>VLOOKUP($B25,'[2]budget projections'!B25:M170,12,FALSE)</f>
        <v>12428</v>
      </c>
      <c r="H25" s="21"/>
      <c r="I25" s="22">
        <f t="shared" si="0"/>
        <v>538597.56629174994</v>
      </c>
      <c r="J25" s="23">
        <f t="shared" si="1"/>
        <v>-10991.787067178637</v>
      </c>
      <c r="K25" s="17">
        <f t="shared" si="2"/>
        <v>522109.8856909821</v>
      </c>
      <c r="L25" s="23">
        <f t="shared" si="3"/>
        <v>-27479.467667946476</v>
      </c>
      <c r="M25" s="24">
        <f>'[3]New ISB'!$AT28</f>
        <v>570482.0540053572</v>
      </c>
      <c r="N25" s="19">
        <f t="shared" si="4"/>
        <v>20892.700646428624</v>
      </c>
    </row>
    <row r="26" spans="1:14" x14ac:dyDescent="0.25">
      <c r="A26">
        <v>9292098</v>
      </c>
      <c r="B26" s="15">
        <v>2098</v>
      </c>
      <c r="C26" s="16" t="s">
        <v>35</v>
      </c>
      <c r="D26" s="17">
        <f>'[1]New ISB'!AT29</f>
        <v>339658.32549454545</v>
      </c>
      <c r="E26" s="18">
        <f>VLOOKUP($B26,'[2]budget projections'!B26:M171,6,FALSE)</f>
        <v>19002</v>
      </c>
      <c r="F26" s="19">
        <f>VLOOKUP($B26,'[2]budget projections'!B26:M171,9,FALSE)</f>
        <v>20663.560000000114</v>
      </c>
      <c r="G26" s="20">
        <f>VLOOKUP($B26,'[2]budget projections'!B26:M171,12,FALSE)</f>
        <v>19832.260000000126</v>
      </c>
      <c r="H26" s="21"/>
      <c r="I26" s="22">
        <f t="shared" si="0"/>
        <v>332865.15898465452</v>
      </c>
      <c r="J26" s="23">
        <f t="shared" si="1"/>
        <v>-6793.1665098909289</v>
      </c>
      <c r="K26" s="17">
        <f t="shared" si="2"/>
        <v>322675.40921981819</v>
      </c>
      <c r="L26" s="23">
        <f t="shared" si="3"/>
        <v>-16982.916274727264</v>
      </c>
      <c r="M26" s="24">
        <f>'[3]New ISB'!$AT29</f>
        <v>354834.21139272727</v>
      </c>
      <c r="N26" s="19">
        <f t="shared" si="4"/>
        <v>15175.885898181819</v>
      </c>
    </row>
    <row r="27" spans="1:14" x14ac:dyDescent="0.25">
      <c r="A27">
        <v>9292101</v>
      </c>
      <c r="B27" s="15">
        <v>2101</v>
      </c>
      <c r="C27" s="16" t="s">
        <v>36</v>
      </c>
      <c r="D27" s="17">
        <f>'[1]New ISB'!AT30</f>
        <v>473000.30100444442</v>
      </c>
      <c r="E27" s="18">
        <f>VLOOKUP($B27,'[2]budget projections'!B27:M172,6,FALSE)</f>
        <v>5443</v>
      </c>
      <c r="F27" s="19">
        <f>VLOOKUP($B27,'[2]budget projections'!B27:M172,9,FALSE)</f>
        <v>26956</v>
      </c>
      <c r="G27" s="20">
        <f>VLOOKUP($B27,'[2]budget projections'!B27:M172,12,FALSE)</f>
        <v>31468</v>
      </c>
      <c r="H27" s="21"/>
      <c r="I27" s="22">
        <f t="shared" si="0"/>
        <v>463540.29498435551</v>
      </c>
      <c r="J27" s="23">
        <f t="shared" si="1"/>
        <v>-9460.0060200889129</v>
      </c>
      <c r="K27" s="17">
        <f t="shared" si="2"/>
        <v>449350.2859542222</v>
      </c>
      <c r="L27" s="23">
        <f t="shared" si="3"/>
        <v>-23650.015050222224</v>
      </c>
      <c r="M27" s="24">
        <f>'[3]New ISB'!$AT30</f>
        <v>474269.54123555555</v>
      </c>
      <c r="N27" s="19">
        <f t="shared" si="4"/>
        <v>1269.2402311111218</v>
      </c>
    </row>
    <row r="28" spans="1:14" x14ac:dyDescent="0.25">
      <c r="A28">
        <v>9292103</v>
      </c>
      <c r="B28" s="15">
        <v>2103</v>
      </c>
      <c r="C28" s="16" t="s">
        <v>37</v>
      </c>
      <c r="D28" s="17">
        <f>'[1]New ISB'!AT31</f>
        <v>689146.01772905828</v>
      </c>
      <c r="E28" s="18">
        <f>VLOOKUP($B28,'[2]budget projections'!B28:M173,6,FALSE)</f>
        <v>31093.199999999997</v>
      </c>
      <c r="F28" s="19">
        <f>VLOOKUP($B28,'[2]budget projections'!B28:M173,9,FALSE)</f>
        <v>-52355</v>
      </c>
      <c r="G28" s="20">
        <f>VLOOKUP($B28,'[2]budget projections'!B28:M173,12,FALSE)</f>
        <v>-139275.40428988234</v>
      </c>
      <c r="H28" s="21"/>
      <c r="I28" s="22">
        <f t="shared" si="0"/>
        <v>675363.09737447707</v>
      </c>
      <c r="J28" s="23">
        <f t="shared" si="1"/>
        <v>-13782.920354581205</v>
      </c>
      <c r="K28" s="17">
        <f t="shared" si="2"/>
        <v>654688.71684260538</v>
      </c>
      <c r="L28" s="23">
        <f t="shared" si="3"/>
        <v>-34457.300886452897</v>
      </c>
      <c r="M28" s="24">
        <f>'[3]New ISB'!$AT31</f>
        <v>702407.51475723134</v>
      </c>
      <c r="N28" s="19">
        <f t="shared" si="4"/>
        <v>13261.497028173064</v>
      </c>
    </row>
    <row r="29" spans="1:14" x14ac:dyDescent="0.25">
      <c r="A29">
        <v>9292105</v>
      </c>
      <c r="B29" s="15">
        <v>2105</v>
      </c>
      <c r="C29" s="16" t="s">
        <v>38</v>
      </c>
      <c r="D29" s="17">
        <f>'[1]New ISB'!AT32</f>
        <v>202474.26280999999</v>
      </c>
      <c r="E29" s="18">
        <f>VLOOKUP($B29,'[2]budget projections'!B29:M174,6,FALSE)</f>
        <v>17984.12</v>
      </c>
      <c r="F29" s="19">
        <f>VLOOKUP($B29,'[2]budget projections'!B29:M174,9,FALSE)</f>
        <v>15757.42697694118</v>
      </c>
      <c r="G29" s="20">
        <f>VLOOKUP($B29,'[2]budget projections'!B29:M174,12,FALSE)</f>
        <v>-7434.4960461176197</v>
      </c>
      <c r="H29" s="21"/>
      <c r="I29" s="22">
        <f t="shared" si="0"/>
        <v>198424.77755379997</v>
      </c>
      <c r="J29" s="23">
        <f t="shared" si="1"/>
        <v>-4049.485256200016</v>
      </c>
      <c r="K29" s="17">
        <f t="shared" si="2"/>
        <v>192350.54966949997</v>
      </c>
      <c r="L29" s="23">
        <f t="shared" si="3"/>
        <v>-10123.713140500011</v>
      </c>
      <c r="M29" s="24">
        <f>'[3]New ISB'!$AT32</f>
        <v>215318.45442999998</v>
      </c>
      <c r="N29" s="19">
        <f t="shared" si="4"/>
        <v>12844.191619999998</v>
      </c>
    </row>
    <row r="30" spans="1:14" x14ac:dyDescent="0.25">
      <c r="A30">
        <v>9292138</v>
      </c>
      <c r="B30" s="15">
        <v>2138</v>
      </c>
      <c r="C30" s="16" t="s">
        <v>39</v>
      </c>
      <c r="D30" s="17">
        <f>'[1]New ISB'!AT33</f>
        <v>357053.50634295552</v>
      </c>
      <c r="E30" s="18">
        <f>VLOOKUP($B30,'[2]budget projections'!B30:M175,6,FALSE)</f>
        <v>4158</v>
      </c>
      <c r="F30" s="19">
        <f>VLOOKUP($B30,'[2]budget projections'!B30:M175,9,FALSE)</f>
        <v>63554</v>
      </c>
      <c r="G30" s="20">
        <f>VLOOKUP($B30,'[2]budget projections'!B30:M175,12,FALSE)</f>
        <v>124604</v>
      </c>
      <c r="H30" s="21"/>
      <c r="I30" s="22">
        <f t="shared" si="0"/>
        <v>349912.43621609639</v>
      </c>
      <c r="J30" s="23">
        <f t="shared" si="1"/>
        <v>-7141.070126859122</v>
      </c>
      <c r="K30" s="17">
        <f t="shared" si="2"/>
        <v>339200.83102580771</v>
      </c>
      <c r="L30" s="23">
        <f t="shared" si="3"/>
        <v>-17852.675317147805</v>
      </c>
      <c r="M30" s="24">
        <f>'[3]New ISB'!$AT33</f>
        <v>382327.54524925351</v>
      </c>
      <c r="N30" s="19">
        <f t="shared" si="4"/>
        <v>25274.038906297996</v>
      </c>
    </row>
    <row r="31" spans="1:14" x14ac:dyDescent="0.25">
      <c r="A31">
        <v>9292142</v>
      </c>
      <c r="B31" s="15">
        <v>2142</v>
      </c>
      <c r="C31" s="16" t="s">
        <v>40</v>
      </c>
      <c r="D31" s="17">
        <f>'[1]New ISB'!AT34</f>
        <v>536296.62372767681</v>
      </c>
      <c r="E31" s="18">
        <f>VLOOKUP($B31,'[2]budget projections'!B31:M176,6,FALSE)</f>
        <v>17278</v>
      </c>
      <c r="F31" s="19">
        <f>VLOOKUP($B31,'[2]budget projections'!B31:M176,9,FALSE)</f>
        <v>-13255</v>
      </c>
      <c r="G31" s="20">
        <f>VLOOKUP($B31,'[2]budget projections'!B31:M176,12,FALSE)</f>
        <v>-81856</v>
      </c>
      <c r="H31" s="21"/>
      <c r="I31" s="22">
        <f t="shared" si="0"/>
        <v>525570.69125312322</v>
      </c>
      <c r="J31" s="23">
        <f t="shared" si="1"/>
        <v>-10725.932474553585</v>
      </c>
      <c r="K31" s="17">
        <f t="shared" si="2"/>
        <v>509481.79254129296</v>
      </c>
      <c r="L31" s="23">
        <f t="shared" si="3"/>
        <v>-26814.831186383846</v>
      </c>
      <c r="M31" s="24">
        <f>'[3]New ISB'!$AT34</f>
        <v>543696.23829414137</v>
      </c>
      <c r="N31" s="19">
        <f t="shared" si="4"/>
        <v>7399.6145664645592</v>
      </c>
    </row>
    <row r="32" spans="1:14" x14ac:dyDescent="0.25">
      <c r="A32">
        <v>9292185</v>
      </c>
      <c r="B32" s="15">
        <v>2185</v>
      </c>
      <c r="C32" s="16" t="s">
        <v>41</v>
      </c>
      <c r="D32" s="17">
        <f>'[1]New ISB'!AT35</f>
        <v>1042570.5903906471</v>
      </c>
      <c r="E32" s="18">
        <f>VLOOKUP($B32,'[2]budget projections'!B32:M177,6,FALSE)</f>
        <v>84686</v>
      </c>
      <c r="F32" s="19">
        <f>VLOOKUP($B32,'[2]budget projections'!B32:M177,9,FALSE)</f>
        <v>65932</v>
      </c>
      <c r="G32" s="20">
        <f>VLOOKUP($B32,'[2]budget projections'!B32:M177,12,FALSE)</f>
        <v>702</v>
      </c>
      <c r="H32" s="21"/>
      <c r="I32" s="22">
        <f t="shared" si="0"/>
        <v>1021719.1785828341</v>
      </c>
      <c r="J32" s="23">
        <f t="shared" si="1"/>
        <v>-20851.411807812983</v>
      </c>
      <c r="K32" s="17">
        <f t="shared" si="2"/>
        <v>990442.06087111472</v>
      </c>
      <c r="L32" s="23">
        <f t="shared" si="3"/>
        <v>-52128.529519532342</v>
      </c>
      <c r="M32" s="24">
        <f>'[3]New ISB'!$AT35</f>
        <v>1064164.1724854743</v>
      </c>
      <c r="N32" s="19">
        <f t="shared" si="4"/>
        <v>21593.582094827201</v>
      </c>
    </row>
    <row r="33" spans="1:14" x14ac:dyDescent="0.25">
      <c r="A33">
        <v>9292189</v>
      </c>
      <c r="B33" s="15">
        <v>2189</v>
      </c>
      <c r="C33" s="16" t="s">
        <v>42</v>
      </c>
      <c r="D33" s="17">
        <f>'[1]New ISB'!AT36</f>
        <v>151952.79578259346</v>
      </c>
      <c r="E33" s="18">
        <f>VLOOKUP($B33,'[2]budget projections'!B33:M178,6,FALSE)</f>
        <v>16871</v>
      </c>
      <c r="F33" s="19">
        <f>VLOOKUP($B33,'[2]budget projections'!B33:M178,9,FALSE)</f>
        <v>19358</v>
      </c>
      <c r="G33" s="20">
        <f>VLOOKUP($B33,'[2]budget projections'!B33:M178,12,FALSE)</f>
        <v>12298</v>
      </c>
      <c r="H33" s="21"/>
      <c r="I33" s="22">
        <f t="shared" si="0"/>
        <v>148913.73986694159</v>
      </c>
      <c r="J33" s="23">
        <f t="shared" si="1"/>
        <v>-3039.0559156518721</v>
      </c>
      <c r="K33" s="17">
        <f t="shared" si="2"/>
        <v>144355.15599346379</v>
      </c>
      <c r="L33" s="23">
        <f t="shared" si="3"/>
        <v>-7597.6397891296656</v>
      </c>
      <c r="M33" s="24">
        <f>'[3]New ISB'!$AT36</f>
        <v>187986.92559544393</v>
      </c>
      <c r="N33" s="19">
        <f t="shared" si="4"/>
        <v>36034.129812850471</v>
      </c>
    </row>
    <row r="34" spans="1:14" x14ac:dyDescent="0.25">
      <c r="A34">
        <v>9292207</v>
      </c>
      <c r="B34" s="15">
        <v>2207</v>
      </c>
      <c r="C34" s="16" t="s">
        <v>43</v>
      </c>
      <c r="D34" s="17">
        <f>'[1]New ISB'!AT37</f>
        <v>361250.52671486477</v>
      </c>
      <c r="E34" s="18">
        <f>VLOOKUP($B34,'[2]budget projections'!B34:M179,6,FALSE)</f>
        <v>9798.9700000000012</v>
      </c>
      <c r="F34" s="19">
        <f>VLOOKUP($B34,'[2]budget projections'!B34:M179,9,FALSE)</f>
        <v>6710.3453882353206</v>
      </c>
      <c r="G34" s="20">
        <f>VLOOKUP($B34,'[2]budget projections'!B34:M179,12,FALSE)</f>
        <v>1791.3607764705957</v>
      </c>
      <c r="H34" s="21"/>
      <c r="I34" s="22">
        <f t="shared" si="0"/>
        <v>354025.51618056744</v>
      </c>
      <c r="J34" s="23">
        <f t="shared" si="1"/>
        <v>-7225.0105342973256</v>
      </c>
      <c r="K34" s="17">
        <f t="shared" si="2"/>
        <v>343188.00037912151</v>
      </c>
      <c r="L34" s="23">
        <f t="shared" si="3"/>
        <v>-18062.526335743256</v>
      </c>
      <c r="M34" s="24">
        <f>'[3]New ISB'!$AT37</f>
        <v>389379.31913890393</v>
      </c>
      <c r="N34" s="19">
        <f t="shared" si="4"/>
        <v>28128.792424039159</v>
      </c>
    </row>
    <row r="35" spans="1:14" x14ac:dyDescent="0.25">
      <c r="A35">
        <v>9292209</v>
      </c>
      <c r="B35" s="15">
        <v>2209</v>
      </c>
      <c r="C35" s="16" t="s">
        <v>44</v>
      </c>
      <c r="D35" s="17">
        <f>'[1]New ISB'!AT38</f>
        <v>230274.53129719626</v>
      </c>
      <c r="E35" s="18">
        <f>VLOOKUP($B35,'[2]budget projections'!B35:M180,6,FALSE)</f>
        <v>26125</v>
      </c>
      <c r="F35" s="19">
        <f>VLOOKUP($B35,'[2]budget projections'!B35:M180,9,FALSE)</f>
        <v>8355</v>
      </c>
      <c r="G35" s="20">
        <f>VLOOKUP($B35,'[2]budget projections'!B35:M180,12,FALSE)</f>
        <v>-22336</v>
      </c>
      <c r="H35" s="21"/>
      <c r="I35" s="22">
        <f t="shared" si="0"/>
        <v>225669.04067125233</v>
      </c>
      <c r="J35" s="23">
        <f t="shared" si="1"/>
        <v>-4605.4906259439304</v>
      </c>
      <c r="K35" s="17">
        <f t="shared" si="2"/>
        <v>218760.80473233643</v>
      </c>
      <c r="L35" s="23">
        <f t="shared" si="3"/>
        <v>-11513.726564859826</v>
      </c>
      <c r="M35" s="24">
        <f>'[3]New ISB'!$AT38</f>
        <v>262682.81146168226</v>
      </c>
      <c r="N35" s="19">
        <f t="shared" si="4"/>
        <v>32408.280164486001</v>
      </c>
    </row>
    <row r="36" spans="1:14" x14ac:dyDescent="0.25">
      <c r="A36">
        <v>9292212</v>
      </c>
      <c r="B36" s="15">
        <v>2212</v>
      </c>
      <c r="C36" s="16" t="s">
        <v>45</v>
      </c>
      <c r="D36" s="17">
        <f>'[1]New ISB'!AT39</f>
        <v>626388.37614013162</v>
      </c>
      <c r="E36" s="18">
        <f>VLOOKUP($B36,'[2]budget projections'!B36:M181,6,FALSE)</f>
        <v>11608.650000000001</v>
      </c>
      <c r="F36" s="19">
        <f>VLOOKUP($B36,'[2]budget projections'!B36:M181,9,FALSE)</f>
        <v>-16783.839695397786</v>
      </c>
      <c r="G36" s="20">
        <f>VLOOKUP($B36,'[2]budget projections'!B36:M181,12,FALSE)</f>
        <v>-50859.689390795444</v>
      </c>
      <c r="H36" s="21"/>
      <c r="I36" s="22">
        <f t="shared" si="0"/>
        <v>613860.60861732892</v>
      </c>
      <c r="J36" s="23">
        <f t="shared" si="1"/>
        <v>-12527.767522802693</v>
      </c>
      <c r="K36" s="17">
        <f t="shared" si="2"/>
        <v>595068.95733312506</v>
      </c>
      <c r="L36" s="23">
        <f t="shared" si="3"/>
        <v>-31319.418807006557</v>
      </c>
      <c r="M36" s="24">
        <f>'[3]New ISB'!$AT39</f>
        <v>644574.3448637292</v>
      </c>
      <c r="N36" s="19">
        <f t="shared" si="4"/>
        <v>18185.968723597587</v>
      </c>
    </row>
    <row r="37" spans="1:14" x14ac:dyDescent="0.25">
      <c r="A37">
        <v>9292215</v>
      </c>
      <c r="B37" s="15">
        <v>2215</v>
      </c>
      <c r="C37" s="16" t="s">
        <v>46</v>
      </c>
      <c r="D37" s="17">
        <f>'[1]New ISB'!AT40</f>
        <v>1056391.5745657384</v>
      </c>
      <c r="E37" s="18">
        <f>VLOOKUP($B37,'[2]budget projections'!B37:M182,6,FALSE)</f>
        <v>16146</v>
      </c>
      <c r="F37" s="19">
        <f>VLOOKUP($B37,'[2]budget projections'!B37:M182,9,FALSE)</f>
        <v>43357</v>
      </c>
      <c r="G37" s="20">
        <f>VLOOKUP($B37,'[2]budget projections'!B37:M182,12,FALSE)</f>
        <v>44098</v>
      </c>
      <c r="H37" s="21"/>
      <c r="I37" s="22">
        <f t="shared" si="0"/>
        <v>1035263.7430744236</v>
      </c>
      <c r="J37" s="23">
        <f t="shared" si="1"/>
        <v>-21127.831491314806</v>
      </c>
      <c r="K37" s="17">
        <f t="shared" si="2"/>
        <v>1003571.9958374514</v>
      </c>
      <c r="L37" s="23">
        <f t="shared" si="3"/>
        <v>-52819.578728287015</v>
      </c>
      <c r="M37" s="24">
        <f>'[3]New ISB'!$AT40</f>
        <v>1088293.000637033</v>
      </c>
      <c r="N37" s="19">
        <f t="shared" si="4"/>
        <v>31901.426071294583</v>
      </c>
    </row>
    <row r="38" spans="1:14" x14ac:dyDescent="0.25">
      <c r="A38">
        <v>9292217</v>
      </c>
      <c r="B38" s="15">
        <v>2217</v>
      </c>
      <c r="C38" s="16" t="s">
        <v>47</v>
      </c>
      <c r="D38" s="17">
        <f>'[1]New ISB'!AT41</f>
        <v>380985.79608208954</v>
      </c>
      <c r="E38" s="18">
        <f>VLOOKUP($B38,'[2]budget projections'!B38:M183,6,FALSE)</f>
        <v>8779</v>
      </c>
      <c r="F38" s="19">
        <f>VLOOKUP($B38,'[2]budget projections'!B38:M183,9,FALSE)</f>
        <v>-24346.541999999899</v>
      </c>
      <c r="G38" s="20">
        <f>VLOOKUP($B38,'[2]budget projections'!B38:M183,12,FALSE)</f>
        <v>-85075.99399999989</v>
      </c>
      <c r="H38" s="21"/>
      <c r="I38" s="22">
        <f t="shared" si="0"/>
        <v>373366.08016044775</v>
      </c>
      <c r="J38" s="23">
        <f t="shared" si="1"/>
        <v>-7619.7159216417931</v>
      </c>
      <c r="K38" s="17">
        <f t="shared" si="2"/>
        <v>361936.50627798506</v>
      </c>
      <c r="L38" s="23">
        <f t="shared" si="3"/>
        <v>-19049.289804104483</v>
      </c>
      <c r="M38" s="24">
        <f>'[3]New ISB'!$AT41</f>
        <v>397580.79869402986</v>
      </c>
      <c r="N38" s="19">
        <f t="shared" si="4"/>
        <v>16595.002611940319</v>
      </c>
    </row>
    <row r="39" spans="1:14" x14ac:dyDescent="0.25">
      <c r="A39">
        <v>9292219</v>
      </c>
      <c r="B39" s="15">
        <v>2219</v>
      </c>
      <c r="C39" s="16" t="s">
        <v>48</v>
      </c>
      <c r="D39" s="17">
        <f>'[1]New ISB'!AT42</f>
        <v>336284.78946428571</v>
      </c>
      <c r="E39" s="18">
        <f>VLOOKUP($B39,'[2]budget projections'!B39:M184,6,FALSE)</f>
        <v>5876</v>
      </c>
      <c r="F39" s="19">
        <f>VLOOKUP($B39,'[2]budget projections'!B39:M184,9,FALSE)</f>
        <v>17524.103999999992</v>
      </c>
      <c r="G39" s="20">
        <f>VLOOKUP($B39,'[2]budget projections'!B39:M184,12,FALSE)</f>
        <v>36622.288</v>
      </c>
      <c r="H39" s="21"/>
      <c r="I39" s="22">
        <f t="shared" si="0"/>
        <v>329559.09367500001</v>
      </c>
      <c r="J39" s="23">
        <f t="shared" si="1"/>
        <v>-6725.6957892857026</v>
      </c>
      <c r="K39" s="17">
        <f t="shared" si="2"/>
        <v>319470.5499910714</v>
      </c>
      <c r="L39" s="23">
        <f t="shared" si="3"/>
        <v>-16814.239473214315</v>
      </c>
      <c r="M39" s="24">
        <f>'[3]New ISB'!$AT42</f>
        <v>356003.53267857141</v>
      </c>
      <c r="N39" s="19">
        <f t="shared" si="4"/>
        <v>19718.7432142857</v>
      </c>
    </row>
    <row r="40" spans="1:14" x14ac:dyDescent="0.25">
      <c r="A40">
        <v>9292220</v>
      </c>
      <c r="B40" s="15">
        <v>2220</v>
      </c>
      <c r="C40" s="16" t="s">
        <v>49</v>
      </c>
      <c r="D40" s="17">
        <f>'[1]New ISB'!AT43</f>
        <v>991541.25900071859</v>
      </c>
      <c r="E40" s="18">
        <f>VLOOKUP($B40,'[2]budget projections'!B40:M185,6,FALSE)</f>
        <v>90520</v>
      </c>
      <c r="F40" s="19">
        <f>VLOOKUP($B40,'[2]budget projections'!B40:M185,9,FALSE)</f>
        <v>88012.668000000063</v>
      </c>
      <c r="G40" s="20">
        <f>VLOOKUP($B40,'[2]budget projections'!B40:M185,12,FALSE)</f>
        <v>30069.876000000164</v>
      </c>
      <c r="H40" s="21"/>
      <c r="I40" s="22">
        <f t="shared" si="0"/>
        <v>971710.43382070423</v>
      </c>
      <c r="J40" s="23">
        <f t="shared" si="1"/>
        <v>-19830.825180014363</v>
      </c>
      <c r="K40" s="17">
        <f t="shared" si="2"/>
        <v>941964.19605068257</v>
      </c>
      <c r="L40" s="23">
        <f t="shared" si="3"/>
        <v>-49577.062950036023</v>
      </c>
      <c r="M40" s="24">
        <f>'[3]New ISB'!$AT43</f>
        <v>1015470.6174332935</v>
      </c>
      <c r="N40" s="19">
        <f t="shared" si="4"/>
        <v>23929.358432574896</v>
      </c>
    </row>
    <row r="41" spans="1:14" x14ac:dyDescent="0.25">
      <c r="A41">
        <v>9292224</v>
      </c>
      <c r="B41" s="15">
        <v>2224</v>
      </c>
      <c r="C41" s="16" t="s">
        <v>50</v>
      </c>
      <c r="D41" s="17">
        <f>'[1]New ISB'!AT44</f>
        <v>437175.40323478414</v>
      </c>
      <c r="E41" s="18">
        <f>VLOOKUP($B41,'[2]budget projections'!B41:M186,6,FALSE)</f>
        <v>1072</v>
      </c>
      <c r="F41" s="19">
        <f>VLOOKUP($B41,'[2]budget projections'!B41:M186,9,FALSE)</f>
        <v>-42779</v>
      </c>
      <c r="G41" s="20">
        <f>VLOOKUP($B41,'[2]budget projections'!B41:M186,12,FALSE)</f>
        <v>-97463</v>
      </c>
      <c r="H41" s="21"/>
      <c r="I41" s="22">
        <f t="shared" si="0"/>
        <v>428431.89517008845</v>
      </c>
      <c r="J41" s="23">
        <f t="shared" si="1"/>
        <v>-8743.5080646956922</v>
      </c>
      <c r="K41" s="17">
        <f t="shared" si="2"/>
        <v>415316.63307304494</v>
      </c>
      <c r="L41" s="23">
        <f t="shared" si="3"/>
        <v>-21858.770161739201</v>
      </c>
      <c r="M41" s="24">
        <f>'[3]New ISB'!$AT44</f>
        <v>455102.9503740056</v>
      </c>
      <c r="N41" s="19">
        <f t="shared" si="4"/>
        <v>17927.547139221453</v>
      </c>
    </row>
    <row r="42" spans="1:14" x14ac:dyDescent="0.25">
      <c r="A42">
        <v>9292227</v>
      </c>
      <c r="B42" s="15">
        <v>2227</v>
      </c>
      <c r="C42" s="16" t="s">
        <v>51</v>
      </c>
      <c r="D42" s="17">
        <f>'[1]New ISB'!AT45</f>
        <v>329164.98406818183</v>
      </c>
      <c r="E42" s="18">
        <f>VLOOKUP($B42,'[2]budget projections'!B42:M187,6,FALSE)</f>
        <v>14257</v>
      </c>
      <c r="F42" s="19">
        <f>VLOOKUP($B42,'[2]budget projections'!B42:M187,9,FALSE)</f>
        <v>7428</v>
      </c>
      <c r="G42" s="20">
        <f>VLOOKUP($B42,'[2]budget projections'!B42:M187,12,FALSE)</f>
        <v>-6682</v>
      </c>
      <c r="H42" s="21"/>
      <c r="I42" s="22">
        <f t="shared" si="0"/>
        <v>322581.6843868182</v>
      </c>
      <c r="J42" s="23">
        <f t="shared" si="1"/>
        <v>-6583.2996813636273</v>
      </c>
      <c r="K42" s="17">
        <f t="shared" si="2"/>
        <v>312706.7348647727</v>
      </c>
      <c r="L42" s="23">
        <f t="shared" si="3"/>
        <v>-16458.249203409126</v>
      </c>
      <c r="M42" s="24">
        <f>'[3]New ISB'!$AT45</f>
        <v>349202.66584090912</v>
      </c>
      <c r="N42" s="19">
        <f t="shared" si="4"/>
        <v>20037.681772727286</v>
      </c>
    </row>
    <row r="43" spans="1:14" x14ac:dyDescent="0.25">
      <c r="A43">
        <v>9292228</v>
      </c>
      <c r="B43" s="15">
        <v>2228</v>
      </c>
      <c r="C43" s="16" t="s">
        <v>52</v>
      </c>
      <c r="D43" s="17">
        <f>'[1]New ISB'!AT46</f>
        <v>736831.44936421316</v>
      </c>
      <c r="E43" s="18">
        <f>VLOOKUP($B43,'[2]budget projections'!B43:M188,6,FALSE)</f>
        <v>6642</v>
      </c>
      <c r="F43" s="19">
        <f>VLOOKUP($B43,'[2]budget projections'!B43:M188,9,FALSE)</f>
        <v>-34561</v>
      </c>
      <c r="G43" s="20">
        <f>VLOOKUP($B43,'[2]budget projections'!B43:M188,12,FALSE)</f>
        <v>-64612</v>
      </c>
      <c r="H43" s="21"/>
      <c r="I43" s="22">
        <f t="shared" si="0"/>
        <v>722094.8203769289</v>
      </c>
      <c r="J43" s="23">
        <f t="shared" si="1"/>
        <v>-14736.628987284261</v>
      </c>
      <c r="K43" s="17">
        <f t="shared" si="2"/>
        <v>699989.87689600245</v>
      </c>
      <c r="L43" s="23">
        <f t="shared" si="3"/>
        <v>-36841.57246821071</v>
      </c>
      <c r="M43" s="24">
        <f>'[3]New ISB'!$AT46</f>
        <v>744097.33357410692</v>
      </c>
      <c r="N43" s="19">
        <f t="shared" si="4"/>
        <v>7265.8842098937603</v>
      </c>
    </row>
    <row r="44" spans="1:14" x14ac:dyDescent="0.25">
      <c r="A44">
        <v>9292229</v>
      </c>
      <c r="B44" s="15">
        <v>2229</v>
      </c>
      <c r="C44" s="16" t="s">
        <v>53</v>
      </c>
      <c r="D44" s="17">
        <f>'[1]New ISB'!AT47</f>
        <v>487940.39417872339</v>
      </c>
      <c r="E44" s="18">
        <f>VLOOKUP($B44,'[2]budget projections'!B44:M189,6,FALSE)</f>
        <v>-19290</v>
      </c>
      <c r="F44" s="19">
        <f>VLOOKUP($B44,'[2]budget projections'!B44:M189,9,FALSE)</f>
        <v>20895</v>
      </c>
      <c r="G44" s="20">
        <f>VLOOKUP($B44,'[2]budget projections'!B44:M189,12,FALSE)</f>
        <v>35450</v>
      </c>
      <c r="H44" s="21"/>
      <c r="I44" s="22">
        <f t="shared" si="0"/>
        <v>478181.58629514894</v>
      </c>
      <c r="J44" s="23">
        <f t="shared" si="1"/>
        <v>-9758.8078835744527</v>
      </c>
      <c r="K44" s="17">
        <f t="shared" si="2"/>
        <v>463543.37446978717</v>
      </c>
      <c r="L44" s="23">
        <f t="shared" si="3"/>
        <v>-24397.019708936219</v>
      </c>
      <c r="M44" s="24">
        <f>'[3]New ISB'!$AT47</f>
        <v>505592.22594042553</v>
      </c>
      <c r="N44" s="19">
        <f t="shared" si="4"/>
        <v>17651.831761702138</v>
      </c>
    </row>
    <row r="45" spans="1:14" x14ac:dyDescent="0.25">
      <c r="A45">
        <v>9292232</v>
      </c>
      <c r="B45" s="15">
        <v>2232</v>
      </c>
      <c r="C45" s="16" t="s">
        <v>54</v>
      </c>
      <c r="D45" s="17">
        <f>'[1]New ISB'!AT48</f>
        <v>474515.57487906975</v>
      </c>
      <c r="E45" s="18">
        <f>VLOOKUP($B45,'[2]budget projections'!B45:M190,6,FALSE)</f>
        <v>96</v>
      </c>
      <c r="F45" s="19">
        <f>VLOOKUP($B45,'[2]budget projections'!B45:M190,9,FALSE)</f>
        <v>-28523</v>
      </c>
      <c r="G45" s="20">
        <f>VLOOKUP($B45,'[2]budget projections'!B45:M190,12,FALSE)</f>
        <v>-151674</v>
      </c>
      <c r="H45" s="21"/>
      <c r="I45" s="22">
        <f t="shared" si="0"/>
        <v>465025.26338148833</v>
      </c>
      <c r="J45" s="23">
        <f t="shared" si="1"/>
        <v>-9490.3114975814242</v>
      </c>
      <c r="K45" s="17">
        <f t="shared" si="2"/>
        <v>450789.79613511625</v>
      </c>
      <c r="L45" s="23">
        <f t="shared" si="3"/>
        <v>-23725.778743953502</v>
      </c>
      <c r="M45" s="24">
        <f>'[3]New ISB'!$AT48</f>
        <v>485603.49859069765</v>
      </c>
      <c r="N45" s="19">
        <f t="shared" si="4"/>
        <v>11087.923711627896</v>
      </c>
    </row>
    <row r="46" spans="1:14" x14ac:dyDescent="0.25">
      <c r="A46">
        <v>9292234</v>
      </c>
      <c r="B46" s="15">
        <v>2234</v>
      </c>
      <c r="C46" s="16" t="s">
        <v>55</v>
      </c>
      <c r="D46" s="17">
        <f>'[1]New ISB'!AT49</f>
        <v>197436.80368606627</v>
      </c>
      <c r="E46" s="18">
        <f>VLOOKUP($B46,'[2]budget projections'!B46:M191,6,FALSE)</f>
        <v>11670</v>
      </c>
      <c r="F46" s="19">
        <f>VLOOKUP($B46,'[2]budget projections'!B46:M191,9,FALSE)</f>
        <v>-2475</v>
      </c>
      <c r="G46" s="20">
        <f>VLOOKUP($B46,'[2]budget projections'!B46:M191,12,FALSE)</f>
        <v>-19790</v>
      </c>
      <c r="H46" s="21"/>
      <c r="I46" s="22">
        <f t="shared" si="0"/>
        <v>193488.06761234495</v>
      </c>
      <c r="J46" s="23">
        <f t="shared" si="1"/>
        <v>-3948.7360737213166</v>
      </c>
      <c r="K46" s="17">
        <f t="shared" si="2"/>
        <v>187564.96350176295</v>
      </c>
      <c r="L46" s="23">
        <f t="shared" si="3"/>
        <v>-9871.8401843033207</v>
      </c>
      <c r="M46" s="24">
        <f>'[3]New ISB'!$AT49</f>
        <v>231686.3632247239</v>
      </c>
      <c r="N46" s="19">
        <f t="shared" si="4"/>
        <v>34249.559538657631</v>
      </c>
    </row>
    <row r="47" spans="1:14" x14ac:dyDescent="0.25">
      <c r="A47">
        <v>9292236</v>
      </c>
      <c r="B47" s="15">
        <v>2236</v>
      </c>
      <c r="C47" s="16" t="s">
        <v>56</v>
      </c>
      <c r="D47" s="17">
        <f>'[1]New ISB'!AT50</f>
        <v>254952.39378601295</v>
      </c>
      <c r="E47" s="18">
        <f>VLOOKUP($B47,'[2]budget projections'!B47:M192,6,FALSE)</f>
        <v>5208</v>
      </c>
      <c r="F47" s="19">
        <f>VLOOKUP($B47,'[2]budget projections'!B47:M192,9,FALSE)</f>
        <v>12116</v>
      </c>
      <c r="G47" s="20">
        <f>VLOOKUP($B47,'[2]budget projections'!B47:M192,12,FALSE)</f>
        <v>6896</v>
      </c>
      <c r="H47" s="21"/>
      <c r="I47" s="22">
        <f t="shared" si="0"/>
        <v>249853.3459102927</v>
      </c>
      <c r="J47" s="23">
        <f t="shared" si="1"/>
        <v>-5099.0478757202509</v>
      </c>
      <c r="K47" s="17">
        <f t="shared" si="2"/>
        <v>242204.7740967123</v>
      </c>
      <c r="L47" s="23">
        <f t="shared" si="3"/>
        <v>-12747.619689300656</v>
      </c>
      <c r="M47" s="24">
        <f>'[3]New ISB'!$AT50</f>
        <v>286224.20367200125</v>
      </c>
      <c r="N47" s="19">
        <f t="shared" si="4"/>
        <v>31271.809885988303</v>
      </c>
    </row>
    <row r="48" spans="1:14" x14ac:dyDescent="0.25">
      <c r="A48">
        <v>9292239</v>
      </c>
      <c r="B48" s="15">
        <v>2239</v>
      </c>
      <c r="C48" s="16" t="s">
        <v>57</v>
      </c>
      <c r="D48" s="17">
        <f>'[1]New ISB'!AT51</f>
        <v>349432.67913750379</v>
      </c>
      <c r="E48" s="18">
        <f>VLOOKUP($B48,'[2]budget projections'!B48:M193,6,FALSE)</f>
        <v>13850</v>
      </c>
      <c r="F48" s="19">
        <f>VLOOKUP($B48,'[2]budget projections'!B48:M193,9,FALSE)</f>
        <v>3104</v>
      </c>
      <c r="G48" s="20">
        <f>VLOOKUP($B48,'[2]budget projections'!B48:M193,12,FALSE)</f>
        <v>18841</v>
      </c>
      <c r="H48" s="21"/>
      <c r="I48" s="22">
        <f t="shared" si="0"/>
        <v>342444.02555475372</v>
      </c>
      <c r="J48" s="23">
        <f t="shared" si="1"/>
        <v>-6988.6535827500629</v>
      </c>
      <c r="K48" s="17">
        <f t="shared" si="2"/>
        <v>331961.0451806286</v>
      </c>
      <c r="L48" s="23">
        <f t="shared" si="3"/>
        <v>-17471.633956875186</v>
      </c>
      <c r="M48" s="24">
        <f>'[3]New ISB'!$AT51</f>
        <v>376945.05835379858</v>
      </c>
      <c r="N48" s="19">
        <f t="shared" si="4"/>
        <v>27512.379216294794</v>
      </c>
    </row>
    <row r="49" spans="1:14" x14ac:dyDescent="0.25">
      <c r="A49">
        <v>9292243</v>
      </c>
      <c r="B49" s="15">
        <v>2243</v>
      </c>
      <c r="C49" s="16" t="s">
        <v>58</v>
      </c>
      <c r="D49" s="17">
        <f>'[1]New ISB'!AT52</f>
        <v>406531.27579545457</v>
      </c>
      <c r="E49" s="18">
        <f>VLOOKUP($B49,'[2]budget projections'!B49:M194,6,FALSE)</f>
        <v>5324</v>
      </c>
      <c r="F49" s="19">
        <f>VLOOKUP($B49,'[2]budget projections'!B49:M194,9,FALSE)</f>
        <v>-24484.40399999998</v>
      </c>
      <c r="G49" s="20">
        <f>VLOOKUP($B49,'[2]budget projections'!B49:M194,12,FALSE)</f>
        <v>-42544.628000000026</v>
      </c>
      <c r="H49" s="21"/>
      <c r="I49" s="22">
        <f t="shared" si="0"/>
        <v>398400.65027954546</v>
      </c>
      <c r="J49" s="23">
        <f t="shared" si="1"/>
        <v>-8130.6255159091088</v>
      </c>
      <c r="K49" s="17">
        <f t="shared" si="2"/>
        <v>386204.71200568182</v>
      </c>
      <c r="L49" s="23">
        <f t="shared" si="3"/>
        <v>-20326.563789772743</v>
      </c>
      <c r="M49" s="24">
        <f>'[3]New ISB'!$AT52</f>
        <v>420996.4864772727</v>
      </c>
      <c r="N49" s="19">
        <f t="shared" si="4"/>
        <v>14465.210681818135</v>
      </c>
    </row>
    <row r="50" spans="1:14" x14ac:dyDescent="0.25">
      <c r="A50">
        <v>9292246</v>
      </c>
      <c r="B50" s="15">
        <v>2246</v>
      </c>
      <c r="C50" s="16" t="s">
        <v>59</v>
      </c>
      <c r="D50" s="17">
        <f>'[1]New ISB'!AT53</f>
        <v>240727.34881866851</v>
      </c>
      <c r="E50" s="18">
        <f>VLOOKUP($B50,'[2]budget projections'!B50:M195,6,FALSE)</f>
        <v>10538</v>
      </c>
      <c r="F50" s="19">
        <f>VLOOKUP($B50,'[2]budget projections'!B50:M195,9,FALSE)</f>
        <v>32000</v>
      </c>
      <c r="G50" s="20">
        <f>VLOOKUP($B50,'[2]budget projections'!B50:M195,12,FALSE)</f>
        <v>51125</v>
      </c>
      <c r="H50" s="21"/>
      <c r="I50" s="22">
        <f t="shared" si="0"/>
        <v>235912.80184229513</v>
      </c>
      <c r="J50" s="23">
        <f t="shared" si="1"/>
        <v>-4814.5469763733854</v>
      </c>
      <c r="K50" s="17">
        <f t="shared" si="2"/>
        <v>228690.98137773506</v>
      </c>
      <c r="L50" s="23">
        <f t="shared" si="3"/>
        <v>-12036.367440933449</v>
      </c>
      <c r="M50" s="24">
        <f>'[3]New ISB'!$AT53</f>
        <v>273189.52953824413</v>
      </c>
      <c r="N50" s="19">
        <f t="shared" si="4"/>
        <v>32462.180719575612</v>
      </c>
    </row>
    <row r="51" spans="1:14" x14ac:dyDescent="0.25">
      <c r="A51">
        <v>9292254</v>
      </c>
      <c r="B51" s="15">
        <v>2254</v>
      </c>
      <c r="C51" s="16" t="s">
        <v>60</v>
      </c>
      <c r="D51" s="17">
        <f>'[1]New ISB'!AT54</f>
        <v>171218.83086682245</v>
      </c>
      <c r="E51" s="18">
        <f>VLOOKUP($B51,'[2]budget projections'!B51:M196,6,FALSE)</f>
        <v>4176</v>
      </c>
      <c r="F51" s="19">
        <f>VLOOKUP($B51,'[2]budget projections'!B51:M196,9,FALSE)</f>
        <v>-28095</v>
      </c>
      <c r="G51" s="20">
        <f>VLOOKUP($B51,'[2]budget projections'!B51:M196,12,FALSE)</f>
        <v>-76979</v>
      </c>
      <c r="H51" s="21"/>
      <c r="I51" s="22">
        <f t="shared" si="0"/>
        <v>167794.45424948601</v>
      </c>
      <c r="J51" s="23">
        <f t="shared" si="1"/>
        <v>-3424.376617336442</v>
      </c>
      <c r="K51" s="17">
        <f t="shared" si="2"/>
        <v>162657.88932348133</v>
      </c>
      <c r="L51" s="23">
        <f t="shared" si="3"/>
        <v>-8560.9415433411195</v>
      </c>
      <c r="M51" s="24">
        <f>'[3]New ISB'!$AT54</f>
        <v>205682.27717990655</v>
      </c>
      <c r="N51" s="19">
        <f t="shared" si="4"/>
        <v>34463.446313084103</v>
      </c>
    </row>
    <row r="52" spans="1:14" x14ac:dyDescent="0.25">
      <c r="A52">
        <v>9292268</v>
      </c>
      <c r="B52" s="15">
        <v>2268</v>
      </c>
      <c r="C52" s="16" t="s">
        <v>61</v>
      </c>
      <c r="D52" s="17">
        <f>'[1]New ISB'!AT55</f>
        <v>565475.72629606631</v>
      </c>
      <c r="E52" s="18">
        <f>VLOOKUP($B52,'[2]budget projections'!B52:M197,6,FALSE)</f>
        <v>17273</v>
      </c>
      <c r="F52" s="19">
        <f>VLOOKUP($B52,'[2]budget projections'!B52:M197,9,FALSE)</f>
        <v>6352</v>
      </c>
      <c r="G52" s="20">
        <f>VLOOKUP($B52,'[2]budget projections'!B52:M197,12,FALSE)</f>
        <v>-42305</v>
      </c>
      <c r="H52" s="21"/>
      <c r="I52" s="22">
        <f t="shared" si="0"/>
        <v>554166.21177014499</v>
      </c>
      <c r="J52" s="23">
        <f t="shared" si="1"/>
        <v>-11309.514525921317</v>
      </c>
      <c r="K52" s="17">
        <f t="shared" si="2"/>
        <v>537201.93998126301</v>
      </c>
      <c r="L52" s="23">
        <f t="shared" si="3"/>
        <v>-28273.786314803292</v>
      </c>
      <c r="M52" s="24">
        <f>'[3]New ISB'!$AT55</f>
        <v>583844.91589648032</v>
      </c>
      <c r="N52" s="19">
        <f t="shared" si="4"/>
        <v>18369.189600414014</v>
      </c>
    </row>
    <row r="53" spans="1:14" x14ac:dyDescent="0.25">
      <c r="A53">
        <v>9292270</v>
      </c>
      <c r="B53" s="15">
        <v>2270</v>
      </c>
      <c r="C53" s="16" t="s">
        <v>62</v>
      </c>
      <c r="D53" s="17">
        <f>'[1]New ISB'!AT56</f>
        <v>303636.42777634936</v>
      </c>
      <c r="E53" s="18">
        <f>VLOOKUP($B53,'[2]budget projections'!B53:M198,6,FALSE)</f>
        <v>16612</v>
      </c>
      <c r="F53" s="19">
        <f>VLOOKUP($B53,'[2]budget projections'!B53:M198,9,FALSE)</f>
        <v>6920</v>
      </c>
      <c r="G53" s="20">
        <f>VLOOKUP($B53,'[2]budget projections'!B53:M198,12,FALSE)</f>
        <v>-1755</v>
      </c>
      <c r="H53" s="21"/>
      <c r="I53" s="22">
        <f t="shared" si="0"/>
        <v>297563.69922082237</v>
      </c>
      <c r="J53" s="23">
        <f t="shared" si="1"/>
        <v>-6072.7285555269918</v>
      </c>
      <c r="K53" s="17">
        <f t="shared" si="2"/>
        <v>288454.60638753185</v>
      </c>
      <c r="L53" s="23">
        <f t="shared" si="3"/>
        <v>-15181.821388817509</v>
      </c>
      <c r="M53" s="24">
        <f>'[3]New ISB'!$AT56</f>
        <v>332009.52424221614</v>
      </c>
      <c r="N53" s="19">
        <f t="shared" si="4"/>
        <v>28373.09646586678</v>
      </c>
    </row>
    <row r="54" spans="1:14" x14ac:dyDescent="0.25">
      <c r="A54">
        <v>9292277</v>
      </c>
      <c r="B54" s="15">
        <v>2277</v>
      </c>
      <c r="C54" s="16" t="s">
        <v>63</v>
      </c>
      <c r="D54" s="17">
        <f>'[1]New ISB'!AT57</f>
        <v>512367.91869377467</v>
      </c>
      <c r="E54" s="18">
        <f>VLOOKUP($B54,'[2]budget projections'!B54:M199,6,FALSE)</f>
        <v>26755</v>
      </c>
      <c r="F54" s="19">
        <f>VLOOKUP($B54,'[2]budget projections'!B54:M199,9,FALSE)</f>
        <v>798</v>
      </c>
      <c r="G54" s="20">
        <f>VLOOKUP($B54,'[2]budget projections'!B54:M199,12,FALSE)</f>
        <v>-72621</v>
      </c>
      <c r="H54" s="21"/>
      <c r="I54" s="22">
        <f t="shared" si="0"/>
        <v>502120.56031989917</v>
      </c>
      <c r="J54" s="23">
        <f t="shared" si="1"/>
        <v>-10247.358373875497</v>
      </c>
      <c r="K54" s="17">
        <f t="shared" si="2"/>
        <v>486749.52275908593</v>
      </c>
      <c r="L54" s="23">
        <f t="shared" si="3"/>
        <v>-25618.395934688742</v>
      </c>
      <c r="M54" s="24">
        <f>'[3]New ISB'!$AT57</f>
        <v>529250.14152317191</v>
      </c>
      <c r="N54" s="19">
        <f t="shared" si="4"/>
        <v>16882.222829397244</v>
      </c>
    </row>
    <row r="55" spans="1:14" x14ac:dyDescent="0.25">
      <c r="A55">
        <v>9292278</v>
      </c>
      <c r="B55" s="15">
        <v>2278</v>
      </c>
      <c r="C55" s="16" t="s">
        <v>64</v>
      </c>
      <c r="D55" s="17">
        <f>'[1]New ISB'!AT58</f>
        <v>518140.16952921299</v>
      </c>
      <c r="E55" s="18">
        <f>VLOOKUP($B55,'[2]budget projections'!B55:M200,6,FALSE)</f>
        <v>8502</v>
      </c>
      <c r="F55" s="19">
        <f>VLOOKUP($B55,'[2]budget projections'!B55:M200,9,FALSE)</f>
        <v>15824.134000000078</v>
      </c>
      <c r="G55" s="20">
        <f>VLOOKUP($B55,'[2]budget projections'!B55:M200,12,FALSE)</f>
        <v>17259.378000000026</v>
      </c>
      <c r="H55" s="21"/>
      <c r="I55" s="22">
        <f t="shared" si="0"/>
        <v>507777.36613862874</v>
      </c>
      <c r="J55" s="23">
        <f t="shared" si="1"/>
        <v>-10362.803390584246</v>
      </c>
      <c r="K55" s="17">
        <f t="shared" si="2"/>
        <v>492233.16105275234</v>
      </c>
      <c r="L55" s="23">
        <f t="shared" si="3"/>
        <v>-25907.008476460644</v>
      </c>
      <c r="M55" s="24">
        <f>'[3]New ISB'!$AT58</f>
        <v>541579.87218010623</v>
      </c>
      <c r="N55" s="19">
        <f t="shared" si="4"/>
        <v>23439.702650893247</v>
      </c>
    </row>
    <row r="56" spans="1:14" x14ac:dyDescent="0.25">
      <c r="A56">
        <v>9292281</v>
      </c>
      <c r="B56" s="15">
        <v>2281</v>
      </c>
      <c r="C56" s="16" t="s">
        <v>65</v>
      </c>
      <c r="D56" s="17">
        <f>'[1]New ISB'!AT59</f>
        <v>512961.49323746952</v>
      </c>
      <c r="E56" s="18">
        <f>VLOOKUP($B56,'[2]budget projections'!B56:M201,6,FALSE)</f>
        <v>65683.009999999995</v>
      </c>
      <c r="F56" s="19">
        <f>VLOOKUP($B56,'[2]budget projections'!B56:M201,9,FALSE)</f>
        <v>87256.041100235176</v>
      </c>
      <c r="G56" s="20">
        <f>VLOOKUP($B56,'[2]budget projections'!B56:M201,12,FALSE)</f>
        <v>84540.652200470431</v>
      </c>
      <c r="H56" s="21"/>
      <c r="I56" s="22">
        <f t="shared" si="0"/>
        <v>502702.2633727201</v>
      </c>
      <c r="J56" s="23">
        <f t="shared" si="1"/>
        <v>-10259.229864749417</v>
      </c>
      <c r="K56" s="17">
        <f t="shared" si="2"/>
        <v>487313.41857559601</v>
      </c>
      <c r="L56" s="23">
        <f t="shared" si="3"/>
        <v>-25648.074661873514</v>
      </c>
      <c r="M56" s="24">
        <f>'[3]New ISB'!$AT59</f>
        <v>531326.60353277589</v>
      </c>
      <c r="N56" s="19">
        <f t="shared" si="4"/>
        <v>18365.110295306367</v>
      </c>
    </row>
    <row r="57" spans="1:14" x14ac:dyDescent="0.25">
      <c r="A57">
        <v>9292291</v>
      </c>
      <c r="B57" s="15">
        <v>2291</v>
      </c>
      <c r="C57" s="16" t="s">
        <v>66</v>
      </c>
      <c r="D57" s="17">
        <f>'[1]New ISB'!AT60</f>
        <v>2061168.5088028677</v>
      </c>
      <c r="E57" s="18">
        <f>VLOOKUP($B57,'[2]budget projections'!B57:M202,6,FALSE)</f>
        <v>17530</v>
      </c>
      <c r="F57" s="19">
        <f>VLOOKUP($B57,'[2]budget projections'!B57:M202,9,FALSE)</f>
        <v>3151</v>
      </c>
      <c r="G57" s="20">
        <f>VLOOKUP($B57,'[2]budget projections'!B57:M202,12,FALSE)</f>
        <v>31402</v>
      </c>
      <c r="H57" s="21"/>
      <c r="I57" s="22">
        <f t="shared" si="0"/>
        <v>2019945.1386268104</v>
      </c>
      <c r="J57" s="23">
        <f t="shared" si="1"/>
        <v>-41223.370176057331</v>
      </c>
      <c r="K57" s="17">
        <f t="shared" si="2"/>
        <v>1958110.0833627242</v>
      </c>
      <c r="L57" s="23">
        <f t="shared" si="3"/>
        <v>-103058.42544014356</v>
      </c>
      <c r="M57" s="24">
        <f>'[3]New ISB'!$AT60</f>
        <v>2059523.1434565582</v>
      </c>
      <c r="N57" s="19">
        <f t="shared" si="4"/>
        <v>-1645.3653463094961</v>
      </c>
    </row>
    <row r="58" spans="1:14" x14ac:dyDescent="0.25">
      <c r="A58">
        <v>9292293</v>
      </c>
      <c r="B58" s="15">
        <v>2293</v>
      </c>
      <c r="C58" s="16" t="s">
        <v>67</v>
      </c>
      <c r="D58" s="17">
        <f>'[1]New ISB'!AT61</f>
        <v>314574.30840109591</v>
      </c>
      <c r="E58" s="18">
        <f>VLOOKUP($B58,'[2]budget projections'!B58:M203,6,FALSE)</f>
        <v>529.02000000000044</v>
      </c>
      <c r="F58" s="19">
        <f>VLOOKUP($B58,'[2]budget projections'!B58:M203,9,FALSE)</f>
        <v>-33899.369999999952</v>
      </c>
      <c r="G58" s="20">
        <f>VLOOKUP($B58,'[2]budget projections'!B58:M203,12,FALSE)</f>
        <v>-89543.059999999896</v>
      </c>
      <c r="H58" s="21"/>
      <c r="I58" s="22">
        <f t="shared" si="0"/>
        <v>308282.822233074</v>
      </c>
      <c r="J58" s="23">
        <f t="shared" si="1"/>
        <v>-6291.4861680219183</v>
      </c>
      <c r="K58" s="17">
        <f t="shared" si="2"/>
        <v>298845.59298104112</v>
      </c>
      <c r="L58" s="23">
        <f t="shared" si="3"/>
        <v>-15728.715420054796</v>
      </c>
      <c r="M58" s="24">
        <f>'[3]New ISB'!$AT61</f>
        <v>343350.94587268832</v>
      </c>
      <c r="N58" s="19">
        <f t="shared" si="4"/>
        <v>28776.637471592403</v>
      </c>
    </row>
    <row r="59" spans="1:14" x14ac:dyDescent="0.25">
      <c r="A59">
        <v>9292299</v>
      </c>
      <c r="B59" s="15">
        <v>2299</v>
      </c>
      <c r="C59" s="16" t="s">
        <v>68</v>
      </c>
      <c r="D59" s="17">
        <f>'[1]New ISB'!AT62</f>
        <v>1271196.5862229692</v>
      </c>
      <c r="E59" s="18">
        <f>VLOOKUP($B59,'[2]budget projections'!B59:M204,6,FALSE)</f>
        <v>43511</v>
      </c>
      <c r="F59" s="19">
        <f>VLOOKUP($B59,'[2]budget projections'!B59:M204,9,FALSE)</f>
        <v>44106</v>
      </c>
      <c r="G59" s="20">
        <f>VLOOKUP($B59,'[2]budget projections'!B59:M204,12,FALSE)</f>
        <v>-11317</v>
      </c>
      <c r="H59" s="21"/>
      <c r="I59" s="22">
        <f t="shared" si="0"/>
        <v>1245772.6544985098</v>
      </c>
      <c r="J59" s="23">
        <f t="shared" si="1"/>
        <v>-25423.931724459399</v>
      </c>
      <c r="K59" s="17">
        <f t="shared" si="2"/>
        <v>1207636.7569118207</v>
      </c>
      <c r="L59" s="23">
        <f t="shared" si="3"/>
        <v>-63559.829311148496</v>
      </c>
      <c r="M59" s="24">
        <f>'[3]New ISB'!$AT62</f>
        <v>1308971.0997137621</v>
      </c>
      <c r="N59" s="19">
        <f t="shared" si="4"/>
        <v>37774.51349079283</v>
      </c>
    </row>
    <row r="60" spans="1:14" x14ac:dyDescent="0.25">
      <c r="A60">
        <v>9292323</v>
      </c>
      <c r="B60" s="15">
        <v>2323</v>
      </c>
      <c r="C60" s="16" t="s">
        <v>69</v>
      </c>
      <c r="D60" s="17">
        <f>'[1]New ISB'!AT63</f>
        <v>1033749.8136104803</v>
      </c>
      <c r="E60" s="18">
        <f>VLOOKUP($B60,'[2]budget projections'!B60:M205,6,FALSE)</f>
        <v>76372</v>
      </c>
      <c r="F60" s="19">
        <f>VLOOKUP($B60,'[2]budget projections'!B60:M205,9,FALSE)</f>
        <v>147926</v>
      </c>
      <c r="G60" s="20">
        <f>VLOOKUP($B60,'[2]budget projections'!B60:M205,12,FALSE)</f>
        <v>141322</v>
      </c>
      <c r="H60" s="21"/>
      <c r="I60" s="22">
        <f t="shared" si="0"/>
        <v>1013074.8173382707</v>
      </c>
      <c r="J60" s="23">
        <f t="shared" si="1"/>
        <v>-20674.996272209566</v>
      </c>
      <c r="K60" s="17">
        <f t="shared" si="2"/>
        <v>982062.32292995625</v>
      </c>
      <c r="L60" s="23">
        <f t="shared" si="3"/>
        <v>-51687.490680524032</v>
      </c>
      <c r="M60" s="24">
        <f>'[3]New ISB'!$AT63</f>
        <v>1039167.5282550218</v>
      </c>
      <c r="N60" s="19">
        <f t="shared" si="4"/>
        <v>5417.7146445414983</v>
      </c>
    </row>
    <row r="61" spans="1:14" x14ac:dyDescent="0.25">
      <c r="A61">
        <v>9292325</v>
      </c>
      <c r="B61" s="15">
        <v>2325</v>
      </c>
      <c r="C61" s="16" t="s">
        <v>70</v>
      </c>
      <c r="D61" s="17">
        <f>'[1]New ISB'!AT64</f>
        <v>355115.43762087973</v>
      </c>
      <c r="E61" s="18">
        <f>VLOOKUP($B61,'[2]budget projections'!B61:M206,6,FALSE)</f>
        <v>72026</v>
      </c>
      <c r="F61" s="19">
        <f>VLOOKUP($B61,'[2]budget projections'!B61:M206,9,FALSE)</f>
        <v>11525</v>
      </c>
      <c r="G61" s="20">
        <f>VLOOKUP($B61,'[2]budget projections'!B61:M206,12,FALSE)</f>
        <v>-89290</v>
      </c>
      <c r="H61" s="21"/>
      <c r="I61" s="22">
        <f t="shared" si="0"/>
        <v>348013.12886846211</v>
      </c>
      <c r="J61" s="23">
        <f t="shared" si="1"/>
        <v>-7102.3087524176226</v>
      </c>
      <c r="K61" s="17">
        <f t="shared" si="2"/>
        <v>337359.66573983571</v>
      </c>
      <c r="L61" s="23">
        <f t="shared" si="3"/>
        <v>-17755.771881044027</v>
      </c>
      <c r="M61" s="24">
        <f>'[3]New ISB'!$AT64</f>
        <v>373137.80765774171</v>
      </c>
      <c r="N61" s="19">
        <f t="shared" si="4"/>
        <v>18022.370036861976</v>
      </c>
    </row>
    <row r="62" spans="1:14" x14ac:dyDescent="0.25">
      <c r="A62">
        <v>9292354</v>
      </c>
      <c r="B62" s="15">
        <v>2354</v>
      </c>
      <c r="C62" s="16" t="s">
        <v>71</v>
      </c>
      <c r="D62" s="17">
        <f>'[1]New ISB'!AT65</f>
        <v>1019496.1577507106</v>
      </c>
      <c r="E62" s="18">
        <f>VLOOKUP($B62,'[2]budget projections'!B62:M207,6,FALSE)</f>
        <v>4608</v>
      </c>
      <c r="F62" s="19">
        <f>VLOOKUP($B62,'[2]budget projections'!B62:M207,9,FALSE)</f>
        <v>26146</v>
      </c>
      <c r="G62" s="20">
        <f>VLOOKUP($B62,'[2]budget projections'!B62:M207,12,FALSE)</f>
        <v>-2971</v>
      </c>
      <c r="H62" s="21"/>
      <c r="I62" s="22">
        <f t="shared" si="0"/>
        <v>999106.23459569633</v>
      </c>
      <c r="J62" s="23">
        <f t="shared" si="1"/>
        <v>-20389.923155014287</v>
      </c>
      <c r="K62" s="17">
        <f t="shared" si="2"/>
        <v>968521.34986317507</v>
      </c>
      <c r="L62" s="23">
        <f t="shared" si="3"/>
        <v>-50974.807887535542</v>
      </c>
      <c r="M62" s="24">
        <f>'[3]New ISB'!$AT65</f>
        <v>1046853.2289052778</v>
      </c>
      <c r="N62" s="19">
        <f t="shared" si="4"/>
        <v>27357.07115456718</v>
      </c>
    </row>
    <row r="63" spans="1:14" x14ac:dyDescent="0.25">
      <c r="A63">
        <v>9292360</v>
      </c>
      <c r="B63" s="15">
        <v>2360</v>
      </c>
      <c r="C63" s="16" t="s">
        <v>72</v>
      </c>
      <c r="D63" s="17">
        <f>'[1]New ISB'!AT66</f>
        <v>638143.48503431608</v>
      </c>
      <c r="E63" s="18">
        <f>VLOOKUP($B63,'[2]budget projections'!B63:M208,6,FALSE)</f>
        <v>54134</v>
      </c>
      <c r="F63" s="19">
        <f>VLOOKUP($B63,'[2]budget projections'!B63:M208,9,FALSE)</f>
        <v>84999</v>
      </c>
      <c r="G63" s="20">
        <f>VLOOKUP($B63,'[2]budget projections'!B63:M208,12,FALSE)</f>
        <v>47112</v>
      </c>
      <c r="H63" s="21"/>
      <c r="I63" s="22">
        <f t="shared" si="0"/>
        <v>625380.61533362977</v>
      </c>
      <c r="J63" s="23">
        <f t="shared" si="1"/>
        <v>-12762.869700686308</v>
      </c>
      <c r="K63" s="17">
        <f t="shared" si="2"/>
        <v>606236.31078260019</v>
      </c>
      <c r="L63" s="23">
        <f t="shared" si="3"/>
        <v>-31907.174251715885</v>
      </c>
      <c r="M63" s="24">
        <f>'[3]New ISB'!$AT66</f>
        <v>647408.14843998896</v>
      </c>
      <c r="N63" s="19">
        <f t="shared" si="4"/>
        <v>9264.6634056728799</v>
      </c>
    </row>
    <row r="64" spans="1:14" x14ac:dyDescent="0.25">
      <c r="A64">
        <v>9292370</v>
      </c>
      <c r="B64" s="15">
        <v>2370</v>
      </c>
      <c r="C64" s="16" t="s">
        <v>73</v>
      </c>
      <c r="D64" s="17">
        <f>'[1]New ISB'!AT67</f>
        <v>641277.36123761069</v>
      </c>
      <c r="E64" s="18">
        <f>VLOOKUP($B64,'[2]budget projections'!B64:M209,6,FALSE)</f>
        <v>18797</v>
      </c>
      <c r="F64" s="19">
        <f>VLOOKUP($B64,'[2]budget projections'!B64:M209,9,FALSE)</f>
        <v>44713</v>
      </c>
      <c r="G64" s="20">
        <f>VLOOKUP($B64,'[2]budget projections'!B64:M209,12,FALSE)</f>
        <v>88120</v>
      </c>
      <c r="H64" s="21"/>
      <c r="I64" s="22">
        <f t="shared" si="0"/>
        <v>628451.81401285843</v>
      </c>
      <c r="J64" s="23">
        <f t="shared" si="1"/>
        <v>-12825.547224752256</v>
      </c>
      <c r="K64" s="17">
        <f t="shared" si="2"/>
        <v>609213.49317573011</v>
      </c>
      <c r="L64" s="23">
        <f t="shared" si="3"/>
        <v>-32063.868061880581</v>
      </c>
      <c r="M64" s="24">
        <f>'[3]New ISB'!$AT67</f>
        <v>656659.18625469052</v>
      </c>
      <c r="N64" s="19">
        <f t="shared" si="4"/>
        <v>15381.825017079827</v>
      </c>
    </row>
    <row r="65" spans="1:14" x14ac:dyDescent="0.25">
      <c r="A65">
        <v>9292372</v>
      </c>
      <c r="B65" s="15">
        <v>2372</v>
      </c>
      <c r="C65" s="16" t="s">
        <v>74</v>
      </c>
      <c r="D65" s="17">
        <f>'[1]New ISB'!AT68</f>
        <v>363510.25489170675</v>
      </c>
      <c r="E65" s="18">
        <f>VLOOKUP($B65,'[2]budget projections'!B65:M210,6,FALSE)</f>
        <v>26531</v>
      </c>
      <c r="F65" s="19">
        <f>VLOOKUP($B65,'[2]budget projections'!B65:M210,9,FALSE)</f>
        <v>9984</v>
      </c>
      <c r="G65" s="20">
        <f>VLOOKUP($B65,'[2]budget projections'!B65:M210,12,FALSE)</f>
        <v>-6898</v>
      </c>
      <c r="H65" s="21"/>
      <c r="I65" s="22">
        <f t="shared" si="0"/>
        <v>356240.04979387263</v>
      </c>
      <c r="J65" s="23">
        <f t="shared" si="1"/>
        <v>-7270.205097834114</v>
      </c>
      <c r="K65" s="17">
        <f t="shared" si="2"/>
        <v>345334.7421471214</v>
      </c>
      <c r="L65" s="23">
        <f t="shared" si="3"/>
        <v>-18175.512744585343</v>
      </c>
      <c r="M65" s="24">
        <f>'[3]New ISB'!$AT68</f>
        <v>381085.71844915865</v>
      </c>
      <c r="N65" s="19">
        <f t="shared" si="4"/>
        <v>17575.463557451905</v>
      </c>
    </row>
    <row r="66" spans="1:14" x14ac:dyDescent="0.25">
      <c r="A66">
        <v>9292397</v>
      </c>
      <c r="B66" s="15">
        <v>2397</v>
      </c>
      <c r="C66" s="16" t="s">
        <v>75</v>
      </c>
      <c r="D66" s="17">
        <f>'[1]New ISB'!AT69</f>
        <v>1497989.6579413803</v>
      </c>
      <c r="E66" s="18">
        <f>VLOOKUP($B66,'[2]budget projections'!B66:M211,6,FALSE)</f>
        <v>30657</v>
      </c>
      <c r="F66" s="19">
        <f>VLOOKUP($B66,'[2]budget projections'!B66:M211,9,FALSE)</f>
        <v>-106238</v>
      </c>
      <c r="G66" s="20">
        <f>VLOOKUP($B66,'[2]budget projections'!B66:M211,12,FALSE)</f>
        <v>-192961</v>
      </c>
      <c r="H66" s="21"/>
      <c r="I66" s="22">
        <f t="shared" si="0"/>
        <v>1468029.8647825527</v>
      </c>
      <c r="J66" s="23">
        <f t="shared" si="1"/>
        <v>-29959.793158827582</v>
      </c>
      <c r="K66" s="17">
        <f t="shared" si="2"/>
        <v>1423090.1750443112</v>
      </c>
      <c r="L66" s="23">
        <f t="shared" si="3"/>
        <v>-74899.482897069072</v>
      </c>
      <c r="M66" s="24">
        <f>'[3]New ISB'!$AT69</f>
        <v>1436947.9554553465</v>
      </c>
      <c r="N66" s="19">
        <f t="shared" si="4"/>
        <v>-61041.702486033784</v>
      </c>
    </row>
    <row r="67" spans="1:14" x14ac:dyDescent="0.25">
      <c r="A67">
        <v>9292407</v>
      </c>
      <c r="B67" s="15">
        <v>2407</v>
      </c>
      <c r="C67" s="16" t="s">
        <v>76</v>
      </c>
      <c r="D67" s="17">
        <f>'[1]New ISB'!AT70</f>
        <v>987764.62086852663</v>
      </c>
      <c r="E67" s="18">
        <f>VLOOKUP($B67,'[2]budget projections'!B67:M212,6,FALSE)</f>
        <v>39914</v>
      </c>
      <c r="F67" s="19">
        <f>VLOOKUP($B67,'[2]budget projections'!B67:M212,9,FALSE)</f>
        <v>108461</v>
      </c>
      <c r="G67" s="20">
        <f>VLOOKUP($B67,'[2]budget projections'!B67:M212,12,FALSE)</f>
        <v>138574</v>
      </c>
      <c r="H67" s="21"/>
      <c r="I67" s="22">
        <f t="shared" si="0"/>
        <v>968009.32845115603</v>
      </c>
      <c r="J67" s="23">
        <f t="shared" si="1"/>
        <v>-19755.292417370598</v>
      </c>
      <c r="K67" s="17">
        <f t="shared" si="2"/>
        <v>938376.38982510031</v>
      </c>
      <c r="L67" s="23">
        <f t="shared" si="3"/>
        <v>-49388.23104342632</v>
      </c>
      <c r="M67" s="24">
        <f>'[3]New ISB'!$AT70</f>
        <v>932320.61620506668</v>
      </c>
      <c r="N67" s="19">
        <f t="shared" si="4"/>
        <v>-55444.004663459957</v>
      </c>
    </row>
    <row r="68" spans="1:14" x14ac:dyDescent="0.25">
      <c r="A68">
        <v>9292415</v>
      </c>
      <c r="B68" s="15">
        <v>2415</v>
      </c>
      <c r="C68" s="16" t="s">
        <v>77</v>
      </c>
      <c r="D68" s="17">
        <f>'[1]New ISB'!AT71</f>
        <v>1656345.7496484858</v>
      </c>
      <c r="E68" s="18">
        <f>VLOOKUP($B68,'[2]budget projections'!B68:M213,6,FALSE)</f>
        <v>41465</v>
      </c>
      <c r="F68" s="19">
        <f>VLOOKUP($B68,'[2]budget projections'!B68:M213,9,FALSE)</f>
        <v>161378</v>
      </c>
      <c r="G68" s="20">
        <f>VLOOKUP($B68,'[2]budget projections'!B68:M213,12,FALSE)</f>
        <v>268124</v>
      </c>
      <c r="H68" s="21"/>
      <c r="I68" s="22">
        <f t="shared" ref="I68:I131" si="5">D68*0.98</f>
        <v>1623218.8346555161</v>
      </c>
      <c r="J68" s="23">
        <f t="shared" ref="J68:J131" si="6">I68-D68</f>
        <v>-33126.914992969716</v>
      </c>
      <c r="K68" s="17">
        <f t="shared" ref="K68:K131" si="7">D68*0.95</f>
        <v>1573528.4621660614</v>
      </c>
      <c r="L68" s="23">
        <f t="shared" ref="L68:L131" si="8">K68-D68</f>
        <v>-82817.287482424406</v>
      </c>
      <c r="M68" s="24">
        <f>'[3]New ISB'!$AT71</f>
        <v>1604466.3225113687</v>
      </c>
      <c r="N68" s="19">
        <f t="shared" ref="N68:N131" si="9">M68-D68</f>
        <v>-51879.427137117134</v>
      </c>
    </row>
    <row r="69" spans="1:14" x14ac:dyDescent="0.25">
      <c r="A69">
        <v>9292525</v>
      </c>
      <c r="B69" s="15">
        <v>2525</v>
      </c>
      <c r="C69" s="16" t="s">
        <v>78</v>
      </c>
      <c r="D69" s="17">
        <f>'[1]New ISB'!AT72</f>
        <v>420296.41433217243</v>
      </c>
      <c r="E69" s="18">
        <f>VLOOKUP($B69,'[2]budget projections'!B69:M214,6,FALSE)</f>
        <v>1113.51</v>
      </c>
      <c r="F69" s="19">
        <f>VLOOKUP($B69,'[2]budget projections'!B69:M214,9,FALSE)</f>
        <v>41653.781729882343</v>
      </c>
      <c r="G69" s="20">
        <f>VLOOKUP($B69,'[2]budget projections'!B69:M214,12,FALSE)</f>
        <v>94801.593459764845</v>
      </c>
      <c r="H69" s="21"/>
      <c r="I69" s="22">
        <f t="shared" si="5"/>
        <v>411890.48604552896</v>
      </c>
      <c r="J69" s="23">
        <f t="shared" si="6"/>
        <v>-8405.928286643466</v>
      </c>
      <c r="K69" s="17">
        <f t="shared" si="7"/>
        <v>399281.59361556376</v>
      </c>
      <c r="L69" s="23">
        <f t="shared" si="8"/>
        <v>-21014.820716608665</v>
      </c>
      <c r="M69" s="24">
        <f>'[3]New ISB'!$AT72</f>
        <v>444592.14485349163</v>
      </c>
      <c r="N69" s="19">
        <f t="shared" si="9"/>
        <v>24295.730521319201</v>
      </c>
    </row>
    <row r="70" spans="1:14" x14ac:dyDescent="0.25">
      <c r="A70">
        <v>9292526</v>
      </c>
      <c r="B70" s="15">
        <v>2526</v>
      </c>
      <c r="C70" s="16" t="s">
        <v>79</v>
      </c>
      <c r="D70" s="17">
        <f>'[1]New ISB'!AT73</f>
        <v>1444041.7274357774</v>
      </c>
      <c r="E70" s="18">
        <f>VLOOKUP($B70,'[2]budget projections'!B70:M215,6,FALSE)</f>
        <v>266</v>
      </c>
      <c r="F70" s="19">
        <f>VLOOKUP($B70,'[2]budget projections'!B70:M215,9,FALSE)</f>
        <v>14848</v>
      </c>
      <c r="G70" s="20">
        <f>VLOOKUP($B70,'[2]budget projections'!B70:M215,12,FALSE)</f>
        <v>5605</v>
      </c>
      <c r="H70" s="21"/>
      <c r="I70" s="22">
        <f t="shared" si="5"/>
        <v>1415160.8928870619</v>
      </c>
      <c r="J70" s="23">
        <f t="shared" si="6"/>
        <v>-28880.834548715502</v>
      </c>
      <c r="K70" s="17">
        <f t="shared" si="7"/>
        <v>1371839.6410639884</v>
      </c>
      <c r="L70" s="23">
        <f t="shared" si="8"/>
        <v>-72202.086371788988</v>
      </c>
      <c r="M70" s="24">
        <f>'[3]New ISB'!$AT73</f>
        <v>1489009.4308646177</v>
      </c>
      <c r="N70" s="19">
        <f t="shared" si="9"/>
        <v>44967.703428840265</v>
      </c>
    </row>
    <row r="71" spans="1:14" x14ac:dyDescent="0.25">
      <c r="A71">
        <v>9292527</v>
      </c>
      <c r="B71" s="15">
        <v>2527</v>
      </c>
      <c r="C71" s="16" t="s">
        <v>80</v>
      </c>
      <c r="D71" s="17">
        <f>'[1]New ISB'!AT74</f>
        <v>1350633.010971169</v>
      </c>
      <c r="E71" s="18">
        <f>VLOOKUP($B71,'[2]budget projections'!B71:M216,6,FALSE)</f>
        <v>31766</v>
      </c>
      <c r="F71" s="19">
        <f>VLOOKUP($B71,'[2]budget projections'!B71:M216,9,FALSE)</f>
        <v>-39455.899999999907</v>
      </c>
      <c r="G71" s="20">
        <f>VLOOKUP($B71,'[2]budget projections'!B71:M216,12,FALSE)</f>
        <v>-160584.15999999992</v>
      </c>
      <c r="H71" s="21"/>
      <c r="I71" s="22">
        <f t="shared" si="5"/>
        <v>1323620.3507517455</v>
      </c>
      <c r="J71" s="23">
        <f t="shared" si="6"/>
        <v>-27012.660219423473</v>
      </c>
      <c r="K71" s="17">
        <f t="shared" si="7"/>
        <v>1283101.3604226105</v>
      </c>
      <c r="L71" s="23">
        <f t="shared" si="8"/>
        <v>-67531.650548558449</v>
      </c>
      <c r="M71" s="24">
        <f>'[3]New ISB'!$AT74</f>
        <v>1395153.1983575101</v>
      </c>
      <c r="N71" s="19">
        <f t="shared" si="9"/>
        <v>44520.18738634116</v>
      </c>
    </row>
    <row r="72" spans="1:14" x14ac:dyDescent="0.25">
      <c r="A72">
        <v>9292529</v>
      </c>
      <c r="B72" s="15">
        <v>2529</v>
      </c>
      <c r="C72" s="16" t="s">
        <v>81</v>
      </c>
      <c r="D72" s="17">
        <f>'[1]New ISB'!AT75</f>
        <v>1551823.5600653491</v>
      </c>
      <c r="E72" s="18">
        <f>VLOOKUP($B72,'[2]budget projections'!B72:M217,6,FALSE)</f>
        <v>132475</v>
      </c>
      <c r="F72" s="19">
        <f>VLOOKUP($B72,'[2]budget projections'!B72:M217,9,FALSE)</f>
        <v>22631.486000000266</v>
      </c>
      <c r="G72" s="20">
        <f>VLOOKUP($B72,'[2]budget projections'!B72:M217,12,FALSE)</f>
        <v>-123766.26799999946</v>
      </c>
      <c r="H72" s="21"/>
      <c r="I72" s="22">
        <f t="shared" si="5"/>
        <v>1520787.0888640422</v>
      </c>
      <c r="J72" s="23">
        <f t="shared" si="6"/>
        <v>-31036.471201306907</v>
      </c>
      <c r="K72" s="17">
        <f t="shared" si="7"/>
        <v>1474232.3820620815</v>
      </c>
      <c r="L72" s="23">
        <f t="shared" si="8"/>
        <v>-77591.178003267618</v>
      </c>
      <c r="M72" s="24">
        <f>'[3]New ISB'!$AT75</f>
        <v>1565165.6650439189</v>
      </c>
      <c r="N72" s="19">
        <f t="shared" si="9"/>
        <v>13342.104978569783</v>
      </c>
    </row>
    <row r="73" spans="1:14" x14ac:dyDescent="0.25">
      <c r="A73">
        <v>9292530</v>
      </c>
      <c r="B73" s="15">
        <v>2530</v>
      </c>
      <c r="C73" s="16" t="s">
        <v>82</v>
      </c>
      <c r="D73" s="17">
        <f>'[1]New ISB'!AT76</f>
        <v>1051769.589116923</v>
      </c>
      <c r="E73" s="18">
        <f>VLOOKUP($B73,'[2]budget projections'!B73:M218,6,FALSE)</f>
        <v>2575</v>
      </c>
      <c r="F73" s="19">
        <f>VLOOKUP($B73,'[2]budget projections'!B73:M218,9,FALSE)</f>
        <v>27415.559999999823</v>
      </c>
      <c r="G73" s="20">
        <f>VLOOKUP($B73,'[2]budget projections'!B73:M218,12,FALSE)</f>
        <v>36505.219999999506</v>
      </c>
      <c r="H73" s="21"/>
      <c r="I73" s="22">
        <f t="shared" si="5"/>
        <v>1030734.1973345845</v>
      </c>
      <c r="J73" s="23">
        <f t="shared" si="6"/>
        <v>-21035.391782338498</v>
      </c>
      <c r="K73" s="17">
        <f t="shared" si="7"/>
        <v>999181.1096610768</v>
      </c>
      <c r="L73" s="23">
        <f t="shared" si="8"/>
        <v>-52588.479455846245</v>
      </c>
      <c r="M73" s="24">
        <f>'[3]New ISB'!$AT76</f>
        <v>1083221.4613507693</v>
      </c>
      <c r="N73" s="19">
        <f t="shared" si="9"/>
        <v>31451.872233846225</v>
      </c>
    </row>
    <row r="74" spans="1:14" x14ac:dyDescent="0.25">
      <c r="A74">
        <v>9292531</v>
      </c>
      <c r="B74" s="15">
        <v>2531</v>
      </c>
      <c r="C74" s="16" t="s">
        <v>83</v>
      </c>
      <c r="D74" s="17">
        <f>'[1]New ISB'!AT77</f>
        <v>2575452.8819349776</v>
      </c>
      <c r="E74" s="18">
        <f>VLOOKUP($B74,'[2]budget projections'!B74:M219,6,FALSE)</f>
        <v>5245</v>
      </c>
      <c r="F74" s="19">
        <f>VLOOKUP($B74,'[2]budget projections'!B74:M219,9,FALSE)</f>
        <v>63842</v>
      </c>
      <c r="G74" s="20">
        <f>VLOOKUP($B74,'[2]budget projections'!B74:M219,12,FALSE)</f>
        <v>92290</v>
      </c>
      <c r="H74" s="21"/>
      <c r="I74" s="22">
        <f t="shared" si="5"/>
        <v>2523943.8242962779</v>
      </c>
      <c r="J74" s="23">
        <f t="shared" si="6"/>
        <v>-51509.057638699654</v>
      </c>
      <c r="K74" s="17">
        <f t="shared" si="7"/>
        <v>2446680.2378382287</v>
      </c>
      <c r="L74" s="23">
        <f t="shared" si="8"/>
        <v>-128772.6440967489</v>
      </c>
      <c r="M74" s="24">
        <f>'[3]New ISB'!$AT77</f>
        <v>2463701.0831839675</v>
      </c>
      <c r="N74" s="19">
        <f t="shared" si="9"/>
        <v>-111751.79875101009</v>
      </c>
    </row>
    <row r="75" spans="1:14" x14ac:dyDescent="0.25">
      <c r="A75">
        <v>9293001</v>
      </c>
      <c r="B75" s="15">
        <v>3001</v>
      </c>
      <c r="C75" s="16" t="s">
        <v>84</v>
      </c>
      <c r="D75" s="17">
        <f>'[1]New ISB'!AT78</f>
        <v>153959.20915000001</v>
      </c>
      <c r="E75" s="18">
        <f>VLOOKUP($B75,'[2]budget projections'!B75:M220,6,FALSE)</f>
        <v>12669</v>
      </c>
      <c r="F75" s="19">
        <f>VLOOKUP($B75,'[2]budget projections'!B75:M220,9,FALSE)</f>
        <v>14286</v>
      </c>
      <c r="G75" s="20">
        <f>VLOOKUP($B75,'[2]budget projections'!B75:M220,12,FALSE)</f>
        <v>25236</v>
      </c>
      <c r="H75" s="21"/>
      <c r="I75" s="22">
        <f t="shared" si="5"/>
        <v>150880.024967</v>
      </c>
      <c r="J75" s="23">
        <f t="shared" si="6"/>
        <v>-3079.1841830000049</v>
      </c>
      <c r="K75" s="17">
        <f t="shared" si="7"/>
        <v>146261.2486925</v>
      </c>
      <c r="L75" s="23">
        <f t="shared" si="8"/>
        <v>-7697.9604575000121</v>
      </c>
      <c r="M75" s="24">
        <f>'[3]New ISB'!$AT78</f>
        <v>169808.91745000001</v>
      </c>
      <c r="N75" s="19">
        <f t="shared" si="9"/>
        <v>15849.708299999998</v>
      </c>
    </row>
    <row r="76" spans="1:14" x14ac:dyDescent="0.25">
      <c r="A76">
        <v>9293046</v>
      </c>
      <c r="B76" s="15">
        <v>3046</v>
      </c>
      <c r="C76" s="16" t="s">
        <v>85</v>
      </c>
      <c r="D76" s="17">
        <f>'[1]New ISB'!AT79</f>
        <v>435184.45441439503</v>
      </c>
      <c r="E76" s="18">
        <f>VLOOKUP($B76,'[2]budget projections'!B76:M221,6,FALSE)</f>
        <v>40905</v>
      </c>
      <c r="F76" s="19">
        <f>VLOOKUP($B76,'[2]budget projections'!B76:M221,9,FALSE)</f>
        <v>66243.263999999966</v>
      </c>
      <c r="G76" s="20">
        <f>VLOOKUP($B76,'[2]budget projections'!B76:M221,12,FALSE)</f>
        <v>93900.427999999956</v>
      </c>
      <c r="H76" s="21"/>
      <c r="I76" s="22">
        <f t="shared" si="5"/>
        <v>426480.76532610715</v>
      </c>
      <c r="J76" s="23">
        <f t="shared" si="6"/>
        <v>-8703.6890882878797</v>
      </c>
      <c r="K76" s="17">
        <f t="shared" si="7"/>
        <v>413425.23169367528</v>
      </c>
      <c r="L76" s="23">
        <f t="shared" si="8"/>
        <v>-21759.222720719757</v>
      </c>
      <c r="M76" s="24">
        <f>'[3]New ISB'!$AT79</f>
        <v>446510.56428681966</v>
      </c>
      <c r="N76" s="19">
        <f t="shared" si="9"/>
        <v>11326.109872424626</v>
      </c>
    </row>
    <row r="77" spans="1:14" x14ac:dyDescent="0.25">
      <c r="A77">
        <v>9293065</v>
      </c>
      <c r="B77" s="15">
        <v>3065</v>
      </c>
      <c r="C77" s="16" t="s">
        <v>86</v>
      </c>
      <c r="D77" s="17">
        <f>'[1]New ISB'!AT80</f>
        <v>215771.63963050468</v>
      </c>
      <c r="E77" s="18">
        <f>VLOOKUP($B77,'[2]budget projections'!B77:M222,6,FALSE)</f>
        <v>15794</v>
      </c>
      <c r="F77" s="19">
        <f>VLOOKUP($B77,'[2]budget projections'!B77:M222,9,FALSE)</f>
        <v>19850</v>
      </c>
      <c r="G77" s="20">
        <f>VLOOKUP($B77,'[2]budget projections'!B77:M222,12,FALSE)</f>
        <v>21279</v>
      </c>
      <c r="H77" s="21"/>
      <c r="I77" s="22">
        <f t="shared" si="5"/>
        <v>211456.20683789457</v>
      </c>
      <c r="J77" s="23">
        <f t="shared" si="6"/>
        <v>-4315.4327926101105</v>
      </c>
      <c r="K77" s="17">
        <f t="shared" si="7"/>
        <v>204983.05764897945</v>
      </c>
      <c r="L77" s="23">
        <f t="shared" si="8"/>
        <v>-10788.581981525233</v>
      </c>
      <c r="M77" s="24">
        <f>'[3]New ISB'!$AT80</f>
        <v>250016.25412889718</v>
      </c>
      <c r="N77" s="19">
        <f t="shared" si="9"/>
        <v>34244.614498392504</v>
      </c>
    </row>
    <row r="78" spans="1:14" x14ac:dyDescent="0.25">
      <c r="A78">
        <v>9293095</v>
      </c>
      <c r="B78" s="15">
        <v>3095</v>
      </c>
      <c r="C78" s="16" t="s">
        <v>87</v>
      </c>
      <c r="D78" s="17">
        <f>'[1]New ISB'!AT81</f>
        <v>280762.32899614924</v>
      </c>
      <c r="E78" s="18">
        <f>VLOOKUP($B78,'[2]budget projections'!B78:M223,6,FALSE)</f>
        <v>14389.36</v>
      </c>
      <c r="F78" s="19">
        <f>VLOOKUP($B78,'[2]budget projections'!B78:M223,9,FALSE)</f>
        <v>6961.5500000000029</v>
      </c>
      <c r="G78" s="20">
        <f>VLOOKUP($B78,'[2]budget projections'!B78:M223,12,FALSE)</f>
        <v>27954.190000000075</v>
      </c>
      <c r="H78" s="21"/>
      <c r="I78" s="22">
        <f t="shared" si="5"/>
        <v>275147.08241622627</v>
      </c>
      <c r="J78" s="23">
        <f t="shared" si="6"/>
        <v>-5615.2465799229685</v>
      </c>
      <c r="K78" s="17">
        <f t="shared" si="7"/>
        <v>266724.21254634176</v>
      </c>
      <c r="L78" s="23">
        <f t="shared" si="8"/>
        <v>-14038.11644980748</v>
      </c>
      <c r="M78" s="24">
        <f>'[3]New ISB'!$AT81</f>
        <v>312250.28725182917</v>
      </c>
      <c r="N78" s="19">
        <f t="shared" si="9"/>
        <v>31487.958255679929</v>
      </c>
    </row>
    <row r="79" spans="1:14" x14ac:dyDescent="0.25">
      <c r="A79">
        <v>9293129</v>
      </c>
      <c r="B79" s="15">
        <v>3129</v>
      </c>
      <c r="C79" s="16" t="s">
        <v>88</v>
      </c>
      <c r="D79" s="17">
        <f>'[1]New ISB'!AT82</f>
        <v>515669.96723397612</v>
      </c>
      <c r="E79" s="18">
        <f>VLOOKUP($B79,'[2]budget projections'!B79:M224,6,FALSE)</f>
        <v>282</v>
      </c>
      <c r="F79" s="19">
        <f>VLOOKUP($B79,'[2]budget projections'!B79:M224,9,FALSE)</f>
        <v>7055</v>
      </c>
      <c r="G79" s="20">
        <f>VLOOKUP($B79,'[2]budget projections'!B79:M224,12,FALSE)</f>
        <v>28854</v>
      </c>
      <c r="H79" s="21"/>
      <c r="I79" s="22">
        <f t="shared" si="5"/>
        <v>505356.56788929657</v>
      </c>
      <c r="J79" s="23">
        <f t="shared" si="6"/>
        <v>-10313.39934467955</v>
      </c>
      <c r="K79" s="17">
        <f t="shared" si="7"/>
        <v>489886.4688722773</v>
      </c>
      <c r="L79" s="23">
        <f t="shared" si="8"/>
        <v>-25783.498361698817</v>
      </c>
      <c r="M79" s="24">
        <f>'[3]New ISB'!$AT82</f>
        <v>539780.64330139011</v>
      </c>
      <c r="N79" s="19">
        <f t="shared" si="9"/>
        <v>24110.676067413995</v>
      </c>
    </row>
    <row r="80" spans="1:14" x14ac:dyDescent="0.25">
      <c r="A80">
        <v>9293133</v>
      </c>
      <c r="B80" s="15">
        <v>3133</v>
      </c>
      <c r="C80" s="16" t="s">
        <v>89</v>
      </c>
      <c r="D80" s="17">
        <f>'[1]New ISB'!AT83</f>
        <v>537365.96497407404</v>
      </c>
      <c r="E80" s="18">
        <f>VLOOKUP($B80,'[2]budget projections'!B80:M225,6,FALSE)</f>
        <v>29969</v>
      </c>
      <c r="F80" s="19">
        <f>VLOOKUP($B80,'[2]budget projections'!B80:M225,9,FALSE)</f>
        <v>57836</v>
      </c>
      <c r="G80" s="20">
        <f>VLOOKUP($B80,'[2]budget projections'!B80:M225,12,FALSE)</f>
        <v>89522</v>
      </c>
      <c r="H80" s="21"/>
      <c r="I80" s="22">
        <f t="shared" si="5"/>
        <v>526618.64567459258</v>
      </c>
      <c r="J80" s="23">
        <f t="shared" si="6"/>
        <v>-10747.31929948146</v>
      </c>
      <c r="K80" s="17">
        <f t="shared" si="7"/>
        <v>510497.66672537033</v>
      </c>
      <c r="L80" s="23">
        <f t="shared" si="8"/>
        <v>-26868.298248703708</v>
      </c>
      <c r="M80" s="24">
        <f>'[3]New ISB'!$AT83</f>
        <v>560596.42195925931</v>
      </c>
      <c r="N80" s="19">
        <f t="shared" si="9"/>
        <v>23230.456985185272</v>
      </c>
    </row>
    <row r="81" spans="1:14" x14ac:dyDescent="0.25">
      <c r="A81">
        <v>9293135</v>
      </c>
      <c r="B81" s="15">
        <v>3135</v>
      </c>
      <c r="C81" s="16" t="s">
        <v>90</v>
      </c>
      <c r="D81" s="17">
        <f>'[1]New ISB'!AT84</f>
        <v>249575.23595140188</v>
      </c>
      <c r="E81" s="18">
        <f>VLOOKUP($B81,'[2]budget projections'!B81:M226,6,FALSE)</f>
        <v>-51699</v>
      </c>
      <c r="F81" s="19">
        <f>VLOOKUP($B81,'[2]budget projections'!B81:M226,9,FALSE)</f>
        <v>-86389</v>
      </c>
      <c r="G81" s="20">
        <f>VLOOKUP($B81,'[2]budget projections'!B81:M226,12,FALSE)</f>
        <v>-101238</v>
      </c>
      <c r="H81" s="21"/>
      <c r="I81" s="22">
        <f t="shared" si="5"/>
        <v>244583.73123237383</v>
      </c>
      <c r="J81" s="23">
        <f t="shared" si="6"/>
        <v>-4991.5047190280457</v>
      </c>
      <c r="K81" s="17">
        <f t="shared" si="7"/>
        <v>237096.47415383178</v>
      </c>
      <c r="L81" s="23">
        <f t="shared" si="8"/>
        <v>-12478.7617975701</v>
      </c>
      <c r="M81" s="24">
        <f>'[3]New ISB'!$AT84</f>
        <v>281621.5610691589</v>
      </c>
      <c r="N81" s="19">
        <f t="shared" si="9"/>
        <v>32046.32511775702</v>
      </c>
    </row>
    <row r="82" spans="1:14" x14ac:dyDescent="0.25">
      <c r="A82">
        <v>9293173</v>
      </c>
      <c r="B82" s="15">
        <v>3173</v>
      </c>
      <c r="C82" s="16" t="s">
        <v>91</v>
      </c>
      <c r="D82" s="17">
        <f>'[1]New ISB'!AT85</f>
        <v>413859.06537732959</v>
      </c>
      <c r="E82" s="18">
        <f>VLOOKUP($B82,'[2]budget projections'!B82:M227,6,FALSE)</f>
        <v>2585.42</v>
      </c>
      <c r="F82" s="19">
        <f>VLOOKUP($B82,'[2]budget projections'!B82:M227,9,FALSE)</f>
        <v>-3624.0440000000362</v>
      </c>
      <c r="G82" s="20">
        <f>VLOOKUP($B82,'[2]budget projections'!B82:M227,12,FALSE)</f>
        <v>-15698.167999999989</v>
      </c>
      <c r="H82" s="21"/>
      <c r="I82" s="22">
        <f t="shared" si="5"/>
        <v>405581.88406978297</v>
      </c>
      <c r="J82" s="23">
        <f t="shared" si="6"/>
        <v>-8277.1813075466198</v>
      </c>
      <c r="K82" s="17">
        <f t="shared" si="7"/>
        <v>393166.11210846307</v>
      </c>
      <c r="L82" s="23">
        <f t="shared" si="8"/>
        <v>-20692.95326886652</v>
      </c>
      <c r="M82" s="24">
        <f>'[3]New ISB'!$AT85</f>
        <v>439207.24762100267</v>
      </c>
      <c r="N82" s="19">
        <f t="shared" si="9"/>
        <v>25348.182243673073</v>
      </c>
    </row>
    <row r="83" spans="1:14" x14ac:dyDescent="0.25">
      <c r="A83">
        <v>9293210</v>
      </c>
      <c r="B83" s="15">
        <v>3210</v>
      </c>
      <c r="C83" s="16" t="s">
        <v>92</v>
      </c>
      <c r="D83" s="17">
        <f>'[1]New ISB'!AT86</f>
        <v>509274.66673021874</v>
      </c>
      <c r="E83" s="18">
        <f>VLOOKUP($B83,'[2]budget projections'!B83:M228,6,FALSE)</f>
        <v>59679</v>
      </c>
      <c r="F83" s="19">
        <f>VLOOKUP($B83,'[2]budget projections'!B83:M228,9,FALSE)</f>
        <v>62595.111999999848</v>
      </c>
      <c r="G83" s="20">
        <f>VLOOKUP($B83,'[2]budget projections'!B83:M228,12,FALSE)</f>
        <v>27975.463999999803</v>
      </c>
      <c r="H83" s="21"/>
      <c r="I83" s="22">
        <f t="shared" si="5"/>
        <v>499089.17339561437</v>
      </c>
      <c r="J83" s="23">
        <f t="shared" si="6"/>
        <v>-10185.493334604369</v>
      </c>
      <c r="K83" s="17">
        <f t="shared" si="7"/>
        <v>483810.93339370779</v>
      </c>
      <c r="L83" s="23">
        <f t="shared" si="8"/>
        <v>-25463.733336510952</v>
      </c>
      <c r="M83" s="24">
        <f>'[3]New ISB'!$AT86</f>
        <v>527463.9659972894</v>
      </c>
      <c r="N83" s="19">
        <f t="shared" si="9"/>
        <v>18189.299267070659</v>
      </c>
    </row>
    <row r="84" spans="1:14" x14ac:dyDescent="0.25">
      <c r="A84">
        <v>9293264</v>
      </c>
      <c r="B84" s="15">
        <v>3264</v>
      </c>
      <c r="C84" s="16" t="s">
        <v>93</v>
      </c>
      <c r="D84" s="17">
        <f>'[1]New ISB'!AT87</f>
        <v>290071.06006652414</v>
      </c>
      <c r="E84" s="18">
        <f>VLOOKUP($B84,'[2]budget projections'!B84:M229,6,FALSE)</f>
        <v>24258.980000000003</v>
      </c>
      <c r="F84" s="19">
        <f>VLOOKUP($B84,'[2]budget projections'!B84:M229,9,FALSE)</f>
        <v>8427.6579999999594</v>
      </c>
      <c r="G84" s="20">
        <f>VLOOKUP($B84,'[2]budget projections'!B84:M229,12,FALSE)</f>
        <v>-7184.9840000000331</v>
      </c>
      <c r="H84" s="21"/>
      <c r="I84" s="22">
        <f t="shared" si="5"/>
        <v>284269.63886519364</v>
      </c>
      <c r="J84" s="23">
        <f t="shared" si="6"/>
        <v>-5801.4212013304932</v>
      </c>
      <c r="K84" s="17">
        <f t="shared" si="7"/>
        <v>275567.5070631979</v>
      </c>
      <c r="L84" s="23">
        <f t="shared" si="8"/>
        <v>-14503.553003326233</v>
      </c>
      <c r="M84" s="24">
        <f>'[3]New ISB'!$AT87</f>
        <v>319734.62746635301</v>
      </c>
      <c r="N84" s="19">
        <f t="shared" si="9"/>
        <v>29663.567399828869</v>
      </c>
    </row>
    <row r="85" spans="1:14" x14ac:dyDescent="0.25">
      <c r="A85">
        <v>9293312</v>
      </c>
      <c r="B85" s="15">
        <v>3312</v>
      </c>
      <c r="C85" s="16" t="s">
        <v>94</v>
      </c>
      <c r="D85" s="17">
        <f>'[1]New ISB'!AT88</f>
        <v>536903.59574168129</v>
      </c>
      <c r="E85" s="18">
        <f>VLOOKUP($B85,'[2]budget projections'!B85:M230,6,FALSE)</f>
        <v>434.55999999999767</v>
      </c>
      <c r="F85" s="19">
        <f>VLOOKUP($B85,'[2]budget projections'!B85:M230,9,FALSE)</f>
        <v>23502.124714014179</v>
      </c>
      <c r="G85" s="20">
        <f>VLOOKUP($B85,'[2]budget projections'!B85:M230,12,FALSE)</f>
        <v>16437.369428028178</v>
      </c>
      <c r="H85" s="21"/>
      <c r="I85" s="22">
        <f t="shared" si="5"/>
        <v>526165.52382684767</v>
      </c>
      <c r="J85" s="23">
        <f t="shared" si="6"/>
        <v>-10738.071914833621</v>
      </c>
      <c r="K85" s="17">
        <f t="shared" si="7"/>
        <v>510058.41595459718</v>
      </c>
      <c r="L85" s="23">
        <f t="shared" si="8"/>
        <v>-26845.179787084111</v>
      </c>
      <c r="M85" s="24">
        <f>'[3]New ISB'!$AT88</f>
        <v>548409.69476454973</v>
      </c>
      <c r="N85" s="19">
        <f t="shared" si="9"/>
        <v>11506.099022868439</v>
      </c>
    </row>
    <row r="86" spans="1:14" x14ac:dyDescent="0.25">
      <c r="A86">
        <v>9293333</v>
      </c>
      <c r="B86" s="15">
        <v>3333</v>
      </c>
      <c r="C86" s="16" t="s">
        <v>95</v>
      </c>
      <c r="D86" s="17">
        <f>'[1]New ISB'!AT89</f>
        <v>975574.66641791037</v>
      </c>
      <c r="E86" s="18">
        <f>VLOOKUP($B86,'[2]budget projections'!B86:M231,6,FALSE)</f>
        <v>49890</v>
      </c>
      <c r="F86" s="19">
        <f>VLOOKUP($B86,'[2]budget projections'!B86:M231,9,FALSE)</f>
        <v>44499</v>
      </c>
      <c r="G86" s="20">
        <f>VLOOKUP($B86,'[2]budget projections'!B86:M231,12,FALSE)</f>
        <v>11083</v>
      </c>
      <c r="H86" s="21"/>
      <c r="I86" s="22">
        <f t="shared" si="5"/>
        <v>956063.17308955209</v>
      </c>
      <c r="J86" s="23">
        <f t="shared" si="6"/>
        <v>-19511.49332835828</v>
      </c>
      <c r="K86" s="17">
        <f t="shared" si="7"/>
        <v>926795.93309701479</v>
      </c>
      <c r="L86" s="23">
        <f t="shared" si="8"/>
        <v>-48778.733320895582</v>
      </c>
      <c r="M86" s="24">
        <f>'[3]New ISB'!$AT89</f>
        <v>973446.68880597013</v>
      </c>
      <c r="N86" s="19">
        <f t="shared" si="9"/>
        <v>-2127.9776119402377</v>
      </c>
    </row>
    <row r="87" spans="1:14" x14ac:dyDescent="0.25">
      <c r="A87">
        <v>9293346</v>
      </c>
      <c r="B87" s="15">
        <v>3346</v>
      </c>
      <c r="C87" s="16" t="s">
        <v>96</v>
      </c>
      <c r="D87" s="17">
        <f>'[1]New ISB'!AT90</f>
        <v>552955.09517725487</v>
      </c>
      <c r="E87" s="18">
        <f>VLOOKUP($B87,'[2]budget projections'!B87:M232,6,FALSE)</f>
        <v>-12734</v>
      </c>
      <c r="F87" s="19">
        <f>VLOOKUP($B87,'[2]budget projections'!B87:M232,9,FALSE)</f>
        <v>-35617.21800000011</v>
      </c>
      <c r="G87" s="20">
        <f>VLOOKUP($B87,'[2]budget projections'!B87:M232,12,FALSE)</f>
        <v>-79317.976000000141</v>
      </c>
      <c r="H87" s="21"/>
      <c r="I87" s="22">
        <f t="shared" si="5"/>
        <v>541895.99327370978</v>
      </c>
      <c r="J87" s="23">
        <f t="shared" si="6"/>
        <v>-11059.101903545088</v>
      </c>
      <c r="K87" s="17">
        <f t="shared" si="7"/>
        <v>525307.34041839209</v>
      </c>
      <c r="L87" s="23">
        <f t="shared" si="8"/>
        <v>-27647.754758862779</v>
      </c>
      <c r="M87" s="24">
        <f>'[3]New ISB'!$AT90</f>
        <v>579812.99159812974</v>
      </c>
      <c r="N87" s="19">
        <f t="shared" si="9"/>
        <v>26857.896420874866</v>
      </c>
    </row>
    <row r="88" spans="1:14" x14ac:dyDescent="0.25">
      <c r="A88">
        <v>9293347</v>
      </c>
      <c r="B88" s="15">
        <v>3347</v>
      </c>
      <c r="C88" s="16" t="s">
        <v>97</v>
      </c>
      <c r="D88" s="17">
        <f>'[1]New ISB'!AT91</f>
        <v>342028.79701831011</v>
      </c>
      <c r="E88" s="18">
        <f>VLOOKUP($B88,'[2]budget projections'!B88:M233,6,FALSE)</f>
        <v>22526</v>
      </c>
      <c r="F88" s="19">
        <f>VLOOKUP($B88,'[2]budget projections'!B88:M233,9,FALSE)</f>
        <v>26277</v>
      </c>
      <c r="G88" s="20">
        <f>VLOOKUP($B88,'[2]budget projections'!B88:M233,12,FALSE)</f>
        <v>24386</v>
      </c>
      <c r="H88" s="21"/>
      <c r="I88" s="22">
        <f t="shared" si="5"/>
        <v>335188.22107794392</v>
      </c>
      <c r="J88" s="23">
        <f t="shared" si="6"/>
        <v>-6840.5759403661941</v>
      </c>
      <c r="K88" s="17">
        <f t="shared" si="7"/>
        <v>324927.3571673946</v>
      </c>
      <c r="L88" s="23">
        <f t="shared" si="8"/>
        <v>-17101.439850915514</v>
      </c>
      <c r="M88" s="24">
        <f>'[3]New ISB'!$AT91</f>
        <v>367851.67325023841</v>
      </c>
      <c r="N88" s="19">
        <f t="shared" si="9"/>
        <v>25822.876231928298</v>
      </c>
    </row>
    <row r="89" spans="1:14" x14ac:dyDescent="0.25">
      <c r="A89">
        <v>9293349</v>
      </c>
      <c r="B89" s="15">
        <v>3349</v>
      </c>
      <c r="C89" s="16" t="s">
        <v>98</v>
      </c>
      <c r="D89" s="17">
        <f>'[1]New ISB'!AT92</f>
        <v>237815.24875097116</v>
      </c>
      <c r="E89" s="18">
        <f>VLOOKUP($B89,'[2]budget projections'!B89:M234,6,FALSE)</f>
        <v>-87350</v>
      </c>
      <c r="F89" s="19">
        <f>VLOOKUP($B89,'[2]budget projections'!B89:M234,9,FALSE)</f>
        <v>-149822</v>
      </c>
      <c r="G89" s="20">
        <f>VLOOKUP($B89,'[2]budget projections'!B89:M234,12,FALSE)</f>
        <v>-244035</v>
      </c>
      <c r="H89" s="21"/>
      <c r="I89" s="22">
        <f t="shared" si="5"/>
        <v>233058.94377595175</v>
      </c>
      <c r="J89" s="23">
        <f t="shared" si="6"/>
        <v>-4756.3049750194186</v>
      </c>
      <c r="K89" s="17">
        <f t="shared" si="7"/>
        <v>225924.48631342259</v>
      </c>
      <c r="L89" s="23">
        <f t="shared" si="8"/>
        <v>-11890.762437548576</v>
      </c>
      <c r="M89" s="24">
        <f>'[3]New ISB'!$AT92</f>
        <v>268177.92618831125</v>
      </c>
      <c r="N89" s="19">
        <f t="shared" si="9"/>
        <v>30362.677437340084</v>
      </c>
    </row>
    <row r="90" spans="1:14" x14ac:dyDescent="0.25">
      <c r="A90">
        <v>9293355</v>
      </c>
      <c r="B90" s="15">
        <v>3355</v>
      </c>
      <c r="C90" s="16" t="s">
        <v>99</v>
      </c>
      <c r="D90" s="17">
        <f>'[1]New ISB'!AT93</f>
        <v>325938.67718617711</v>
      </c>
      <c r="E90" s="18">
        <f>VLOOKUP($B90,'[2]budget projections'!B90:M235,6,FALSE)</f>
        <v>54939</v>
      </c>
      <c r="F90" s="19">
        <f>VLOOKUP($B90,'[2]budget projections'!B90:M235,9,FALSE)</f>
        <v>36480</v>
      </c>
      <c r="G90" s="20">
        <f>VLOOKUP($B90,'[2]budget projections'!B90:M235,12,FALSE)</f>
        <v>10846</v>
      </c>
      <c r="H90" s="21"/>
      <c r="I90" s="22">
        <f t="shared" si="5"/>
        <v>319419.90364245354</v>
      </c>
      <c r="J90" s="23">
        <f t="shared" si="6"/>
        <v>-6518.7735437235679</v>
      </c>
      <c r="K90" s="17">
        <f t="shared" si="7"/>
        <v>309641.74332686822</v>
      </c>
      <c r="L90" s="23">
        <f t="shared" si="8"/>
        <v>-16296.933859308891</v>
      </c>
      <c r="M90" s="24">
        <f>'[3]New ISB'!$AT93</f>
        <v>352735.46440410323</v>
      </c>
      <c r="N90" s="19">
        <f t="shared" si="9"/>
        <v>26796.787217926118</v>
      </c>
    </row>
    <row r="91" spans="1:14" x14ac:dyDescent="0.25">
      <c r="A91">
        <v>9293367</v>
      </c>
      <c r="B91" s="15">
        <v>3367</v>
      </c>
      <c r="C91" s="16" t="s">
        <v>100</v>
      </c>
      <c r="D91" s="17">
        <f>'[1]New ISB'!AT94</f>
        <v>523598.09842983686</v>
      </c>
      <c r="E91" s="18">
        <f>VLOOKUP($B91,'[2]budget projections'!B91:M236,6,FALSE)</f>
        <v>26742</v>
      </c>
      <c r="F91" s="19">
        <f>VLOOKUP($B91,'[2]budget projections'!B91:M236,9,FALSE)</f>
        <v>4587</v>
      </c>
      <c r="G91" s="20">
        <f>VLOOKUP($B91,'[2]budget projections'!B91:M236,12,FALSE)</f>
        <v>-30349</v>
      </c>
      <c r="H91" s="21"/>
      <c r="I91" s="22">
        <f t="shared" si="5"/>
        <v>513126.13646124012</v>
      </c>
      <c r="J91" s="23">
        <f t="shared" si="6"/>
        <v>-10471.961968596734</v>
      </c>
      <c r="K91" s="17">
        <f t="shared" si="7"/>
        <v>497418.19350834499</v>
      </c>
      <c r="L91" s="23">
        <f t="shared" si="8"/>
        <v>-26179.904921491863</v>
      </c>
      <c r="M91" s="24">
        <f>'[3]New ISB'!$AT94</f>
        <v>546352.62195617717</v>
      </c>
      <c r="N91" s="19">
        <f t="shared" si="9"/>
        <v>22754.523526340316</v>
      </c>
    </row>
    <row r="92" spans="1:14" x14ac:dyDescent="0.25">
      <c r="A92">
        <v>9293403</v>
      </c>
      <c r="B92" s="15">
        <v>3403</v>
      </c>
      <c r="C92" s="16" t="s">
        <v>101</v>
      </c>
      <c r="D92" s="17">
        <f>'[1]New ISB'!AT95</f>
        <v>290808.34466377762</v>
      </c>
      <c r="E92" s="18">
        <f>VLOOKUP($B92,'[2]budget projections'!B92:M237,6,FALSE)</f>
        <v>7264.3600000000006</v>
      </c>
      <c r="F92" s="19">
        <f>VLOOKUP($B92,'[2]budget projections'!B92:M237,9,FALSE)</f>
        <v>2265.7476677646773</v>
      </c>
      <c r="G92" s="20">
        <f>VLOOKUP($B92,'[2]budget projections'!B92:M237,12,FALSE)</f>
        <v>-7245.3046644705901</v>
      </c>
      <c r="H92" s="21"/>
      <c r="I92" s="22">
        <f t="shared" si="5"/>
        <v>284992.17777050205</v>
      </c>
      <c r="J92" s="23">
        <f t="shared" si="6"/>
        <v>-5816.1668932755711</v>
      </c>
      <c r="K92" s="17">
        <f t="shared" si="7"/>
        <v>276267.92743058875</v>
      </c>
      <c r="L92" s="23">
        <f t="shared" si="8"/>
        <v>-14540.417233188869</v>
      </c>
      <c r="M92" s="24">
        <f>'[3]New ISB'!$AT95</f>
        <v>319839.15037728369</v>
      </c>
      <c r="N92" s="19">
        <f t="shared" si="9"/>
        <v>29030.805713506066</v>
      </c>
    </row>
    <row r="93" spans="1:14" x14ac:dyDescent="0.25">
      <c r="A93">
        <v>9293408</v>
      </c>
      <c r="B93" s="15">
        <v>3408</v>
      </c>
      <c r="C93" s="16" t="s">
        <v>102</v>
      </c>
      <c r="D93" s="17">
        <f>'[1]New ISB'!AT96</f>
        <v>187209.81852124393</v>
      </c>
      <c r="E93" s="18">
        <f>VLOOKUP($B93,'[2]budget projections'!B93:M238,6,FALSE)</f>
        <v>10649.939999999999</v>
      </c>
      <c r="F93" s="19">
        <f>VLOOKUP($B93,'[2]budget projections'!B93:M238,9,FALSE)</f>
        <v>9010.1883585882279</v>
      </c>
      <c r="G93" s="20">
        <f>VLOOKUP($B93,'[2]budget projections'!B93:M238,12,FALSE)</f>
        <v>11113.83671717648</v>
      </c>
      <c r="H93" s="21"/>
      <c r="I93" s="22">
        <f t="shared" si="5"/>
        <v>183465.62215081905</v>
      </c>
      <c r="J93" s="23">
        <f t="shared" si="6"/>
        <v>-3744.1963704248774</v>
      </c>
      <c r="K93" s="17">
        <f t="shared" si="7"/>
        <v>177849.32759518173</v>
      </c>
      <c r="L93" s="23">
        <f t="shared" si="8"/>
        <v>-9360.4909260621935</v>
      </c>
      <c r="M93" s="24">
        <f>'[3]New ISB'!$AT96</f>
        <v>222736.86376070391</v>
      </c>
      <c r="N93" s="19">
        <f t="shared" si="9"/>
        <v>35527.045239459985</v>
      </c>
    </row>
    <row r="94" spans="1:14" x14ac:dyDescent="0.25">
      <c r="A94">
        <v>9293411</v>
      </c>
      <c r="B94" s="15">
        <v>3411</v>
      </c>
      <c r="C94" s="16" t="s">
        <v>103</v>
      </c>
      <c r="D94" s="17">
        <f>'[1]New ISB'!AT97</f>
        <v>290246.42455857218</v>
      </c>
      <c r="E94" s="18">
        <f>VLOOKUP($B94,'[2]budget projections'!B94:M239,6,FALSE)</f>
        <v>5407</v>
      </c>
      <c r="F94" s="19">
        <f>VLOOKUP($B94,'[2]budget projections'!B94:M239,9,FALSE)</f>
        <v>2314.9799999999814</v>
      </c>
      <c r="G94" s="20">
        <f>VLOOKUP($B94,'[2]budget projections'!B94:M239,12,FALSE)</f>
        <v>-17909.300000000047</v>
      </c>
      <c r="H94" s="21"/>
      <c r="I94" s="22">
        <f t="shared" si="5"/>
        <v>284441.49606740073</v>
      </c>
      <c r="J94" s="23">
        <f t="shared" si="6"/>
        <v>-5804.9284911714494</v>
      </c>
      <c r="K94" s="17">
        <f t="shared" si="7"/>
        <v>275734.10333064356</v>
      </c>
      <c r="L94" s="23">
        <f t="shared" si="8"/>
        <v>-14512.321227928624</v>
      </c>
      <c r="M94" s="24">
        <f>'[3]New ISB'!$AT97</f>
        <v>319556.26034395967</v>
      </c>
      <c r="N94" s="19">
        <f t="shared" si="9"/>
        <v>29309.835785387491</v>
      </c>
    </row>
    <row r="95" spans="1:14" x14ac:dyDescent="0.25">
      <c r="A95">
        <v>9293423</v>
      </c>
      <c r="B95" s="15">
        <v>3423</v>
      </c>
      <c r="C95" s="16" t="s">
        <v>104</v>
      </c>
      <c r="D95" s="17">
        <f>'[1]New ISB'!AT98</f>
        <v>184959.3250579439</v>
      </c>
      <c r="E95" s="18">
        <f>VLOOKUP($B95,'[2]budget projections'!B95:M240,6,FALSE)</f>
        <v>1565</v>
      </c>
      <c r="F95" s="19">
        <f>VLOOKUP($B95,'[2]budget projections'!B95:M240,9,FALSE)</f>
        <v>-235</v>
      </c>
      <c r="G95" s="20">
        <f>VLOOKUP($B95,'[2]budget projections'!B95:M240,12,FALSE)</f>
        <v>-7041</v>
      </c>
      <c r="H95" s="21"/>
      <c r="I95" s="22">
        <f t="shared" si="5"/>
        <v>181260.13855678504</v>
      </c>
      <c r="J95" s="23">
        <f t="shared" si="6"/>
        <v>-3699.186501158867</v>
      </c>
      <c r="K95" s="17">
        <f t="shared" si="7"/>
        <v>175711.35880504671</v>
      </c>
      <c r="L95" s="23">
        <f t="shared" si="8"/>
        <v>-9247.9662528971967</v>
      </c>
      <c r="M95" s="24">
        <f>'[3]New ISB'!$AT98</f>
        <v>218774.03872523364</v>
      </c>
      <c r="N95" s="19">
        <f t="shared" si="9"/>
        <v>33814.713667289732</v>
      </c>
    </row>
    <row r="96" spans="1:14" x14ac:dyDescent="0.25">
      <c r="A96">
        <v>9293443</v>
      </c>
      <c r="B96" s="15">
        <v>3443</v>
      </c>
      <c r="C96" s="16" t="s">
        <v>105</v>
      </c>
      <c r="D96" s="17">
        <f>'[1]New ISB'!AT99</f>
        <v>177420.12336504672</v>
      </c>
      <c r="E96" s="18">
        <f>VLOOKUP($B96,'[2]budget projections'!B96:M241,6,FALSE)</f>
        <v>-5286</v>
      </c>
      <c r="F96" s="19">
        <f>VLOOKUP($B96,'[2]budget projections'!B96:M241,9,FALSE)</f>
        <v>-3238</v>
      </c>
      <c r="G96" s="20">
        <f>VLOOKUP($B96,'[2]budget projections'!B96:M241,12,FALSE)</f>
        <v>895</v>
      </c>
      <c r="H96" s="21"/>
      <c r="I96" s="22">
        <f t="shared" si="5"/>
        <v>173871.72089774578</v>
      </c>
      <c r="J96" s="23">
        <f t="shared" si="6"/>
        <v>-3548.4024673009408</v>
      </c>
      <c r="K96" s="17">
        <f t="shared" si="7"/>
        <v>168549.11719679437</v>
      </c>
      <c r="L96" s="23">
        <f t="shared" si="8"/>
        <v>-8871.0061682523519</v>
      </c>
      <c r="M96" s="24">
        <f>'[3]New ISB'!$AT99</f>
        <v>212749.11846897198</v>
      </c>
      <c r="N96" s="19">
        <f t="shared" si="9"/>
        <v>35328.995103925263</v>
      </c>
    </row>
    <row r="97" spans="1:14" x14ac:dyDescent="0.25">
      <c r="A97">
        <v>9293447</v>
      </c>
      <c r="B97" s="15">
        <v>3447</v>
      </c>
      <c r="C97" s="16" t="s">
        <v>106</v>
      </c>
      <c r="D97" s="17">
        <f>'[1]New ISB'!AT100</f>
        <v>137269.64876810747</v>
      </c>
      <c r="E97" s="18">
        <f>VLOOKUP($B97,'[2]budget projections'!B97:M242,6,FALSE)</f>
        <v>92112</v>
      </c>
      <c r="F97" s="19">
        <f>VLOOKUP($B97,'[2]budget projections'!B97:M242,9,FALSE)</f>
        <v>106815</v>
      </c>
      <c r="G97" s="20">
        <f>VLOOKUP($B97,'[2]budget projections'!B97:M242,12,FALSE)</f>
        <v>109076</v>
      </c>
      <c r="H97" s="21"/>
      <c r="I97" s="22">
        <f t="shared" si="5"/>
        <v>134524.2557927453</v>
      </c>
      <c r="J97" s="23">
        <f t="shared" si="6"/>
        <v>-2745.3929753621633</v>
      </c>
      <c r="K97" s="17">
        <f t="shared" si="7"/>
        <v>130406.16632970209</v>
      </c>
      <c r="L97" s="23">
        <f t="shared" si="8"/>
        <v>-6863.4824384053791</v>
      </c>
      <c r="M97" s="24">
        <f>'[3]New ISB'!$AT100</f>
        <v>174587.49866413552</v>
      </c>
      <c r="N97" s="19">
        <f t="shared" si="9"/>
        <v>37317.849896028056</v>
      </c>
    </row>
    <row r="98" spans="1:14" x14ac:dyDescent="0.25">
      <c r="A98">
        <v>9293454</v>
      </c>
      <c r="B98" s="15">
        <v>3454</v>
      </c>
      <c r="C98" s="16" t="s">
        <v>107</v>
      </c>
      <c r="D98" s="17">
        <f>'[1]New ISB'!AT101</f>
        <v>197318.54902380952</v>
      </c>
      <c r="E98" s="18">
        <f>VLOOKUP($B98,'[2]budget projections'!B98:M243,6,FALSE)</f>
        <v>14822</v>
      </c>
      <c r="F98" s="19">
        <f>VLOOKUP($B98,'[2]budget projections'!B98:M243,9,FALSE)</f>
        <v>2553</v>
      </c>
      <c r="G98" s="20">
        <f>VLOOKUP($B98,'[2]budget projections'!B98:M243,12,FALSE)</f>
        <v>-15392</v>
      </c>
      <c r="H98" s="21"/>
      <c r="I98" s="22">
        <f t="shared" si="5"/>
        <v>193372.17804333332</v>
      </c>
      <c r="J98" s="23">
        <f t="shared" si="6"/>
        <v>-3946.3709804762038</v>
      </c>
      <c r="K98" s="17">
        <f t="shared" si="7"/>
        <v>187452.62157261904</v>
      </c>
      <c r="L98" s="23">
        <f t="shared" si="8"/>
        <v>-9865.9274511904805</v>
      </c>
      <c r="M98" s="24">
        <f>'[3]New ISB'!$AT101</f>
        <v>214635.51754761906</v>
      </c>
      <c r="N98" s="19">
        <f t="shared" si="9"/>
        <v>17316.968523809541</v>
      </c>
    </row>
    <row r="99" spans="1:14" x14ac:dyDescent="0.25">
      <c r="A99">
        <v>9293487</v>
      </c>
      <c r="B99" s="15">
        <v>3487</v>
      </c>
      <c r="C99" s="16" t="s">
        <v>108</v>
      </c>
      <c r="D99" s="17">
        <f>'[1]New ISB'!AT102</f>
        <v>607274.89826004149</v>
      </c>
      <c r="E99" s="18">
        <f>VLOOKUP($B99,'[2]budget projections'!B99:M244,6,FALSE)</f>
        <v>33183</v>
      </c>
      <c r="F99" s="19">
        <f>VLOOKUP($B99,'[2]budget projections'!B99:M244,9,FALSE)</f>
        <v>65943</v>
      </c>
      <c r="G99" s="20">
        <f>VLOOKUP($B99,'[2]budget projections'!B99:M244,12,FALSE)</f>
        <v>62863</v>
      </c>
      <c r="H99" s="21"/>
      <c r="I99" s="22">
        <f t="shared" si="5"/>
        <v>595129.40029484069</v>
      </c>
      <c r="J99" s="23">
        <f t="shared" si="6"/>
        <v>-12145.497965200804</v>
      </c>
      <c r="K99" s="17">
        <f t="shared" si="7"/>
        <v>576911.15334703936</v>
      </c>
      <c r="L99" s="23">
        <f t="shared" si="8"/>
        <v>-30363.744913002127</v>
      </c>
      <c r="M99" s="24">
        <f>'[3]New ISB'!$AT102</f>
        <v>633549.46585374419</v>
      </c>
      <c r="N99" s="19">
        <f t="shared" si="9"/>
        <v>26274.567593702697</v>
      </c>
    </row>
    <row r="100" spans="1:14" x14ac:dyDescent="0.25">
      <c r="A100">
        <v>9293492</v>
      </c>
      <c r="B100" s="15">
        <v>3492</v>
      </c>
      <c r="C100" s="16" t="s">
        <v>109</v>
      </c>
      <c r="D100" s="17">
        <f>'[1]New ISB'!AT103</f>
        <v>249473.34003094214</v>
      </c>
      <c r="E100" s="18">
        <f>VLOOKUP($B100,'[2]budget projections'!B100:M245,6,FALSE)</f>
        <v>10271</v>
      </c>
      <c r="F100" s="19">
        <f>VLOOKUP($B100,'[2]budget projections'!B100:M245,9,FALSE)</f>
        <v>-9590</v>
      </c>
      <c r="G100" s="20">
        <f>VLOOKUP($B100,'[2]budget projections'!B100:M245,12,FALSE)</f>
        <v>-5068</v>
      </c>
      <c r="H100" s="21"/>
      <c r="I100" s="22">
        <f t="shared" si="5"/>
        <v>244483.87323032328</v>
      </c>
      <c r="J100" s="23">
        <f t="shared" si="6"/>
        <v>-4989.4668006188585</v>
      </c>
      <c r="K100" s="17">
        <f t="shared" si="7"/>
        <v>236999.67302939502</v>
      </c>
      <c r="L100" s="23">
        <f t="shared" si="8"/>
        <v>-12473.667001547117</v>
      </c>
      <c r="M100" s="24">
        <f>'[3]New ISB'!$AT103</f>
        <v>283137.56222467794</v>
      </c>
      <c r="N100" s="19">
        <f t="shared" si="9"/>
        <v>33664.222193735797</v>
      </c>
    </row>
    <row r="101" spans="1:14" x14ac:dyDescent="0.25">
      <c r="A101">
        <v>9293542</v>
      </c>
      <c r="B101" s="15">
        <v>3542</v>
      </c>
      <c r="C101" s="16" t="s">
        <v>110</v>
      </c>
      <c r="D101" s="17">
        <f>'[1]New ISB'!AT104</f>
        <v>222905.16784781305</v>
      </c>
      <c r="E101" s="18">
        <f>VLOOKUP($B101,'[2]budget projections'!B101:M246,6,FALSE)</f>
        <v>1055</v>
      </c>
      <c r="F101" s="19">
        <f>VLOOKUP($B101,'[2]budget projections'!B101:M246,9,FALSE)</f>
        <v>7871</v>
      </c>
      <c r="G101" s="20">
        <f>VLOOKUP($B101,'[2]budget projections'!B101:M246,12,FALSE)</f>
        <v>11798</v>
      </c>
      <c r="H101" s="21"/>
      <c r="I101" s="22">
        <f t="shared" si="5"/>
        <v>218447.06449085678</v>
      </c>
      <c r="J101" s="23">
        <f t="shared" si="6"/>
        <v>-4458.1033569562715</v>
      </c>
      <c r="K101" s="17">
        <f t="shared" si="7"/>
        <v>211759.9094554224</v>
      </c>
      <c r="L101" s="23">
        <f t="shared" si="8"/>
        <v>-11145.25839239065</v>
      </c>
      <c r="M101" s="24">
        <f>'[3]New ISB'!$AT104</f>
        <v>253842.99884811215</v>
      </c>
      <c r="N101" s="19">
        <f t="shared" si="9"/>
        <v>30937.831000299106</v>
      </c>
    </row>
    <row r="102" spans="1:14" x14ac:dyDescent="0.25">
      <c r="A102">
        <v>9293548</v>
      </c>
      <c r="B102" s="15">
        <v>3548</v>
      </c>
      <c r="C102" s="16" t="s">
        <v>111</v>
      </c>
      <c r="D102" s="17">
        <f>'[1]New ISB'!AT105</f>
        <v>216564.79965736863</v>
      </c>
      <c r="E102" s="18">
        <f>VLOOKUP($B102,'[2]budget projections'!B102:M247,6,FALSE)</f>
        <v>2107</v>
      </c>
      <c r="F102" s="19">
        <f>VLOOKUP($B102,'[2]budget projections'!B102:M247,9,FALSE)</f>
        <v>-4420</v>
      </c>
      <c r="G102" s="20">
        <f>VLOOKUP($B102,'[2]budget projections'!B102:M247,12,FALSE)</f>
        <v>-25317</v>
      </c>
      <c r="H102" s="21"/>
      <c r="I102" s="22">
        <f t="shared" si="5"/>
        <v>212233.50366422124</v>
      </c>
      <c r="J102" s="23">
        <f t="shared" si="6"/>
        <v>-4331.2959931473888</v>
      </c>
      <c r="K102" s="17">
        <f t="shared" si="7"/>
        <v>205736.5596745002</v>
      </c>
      <c r="L102" s="23">
        <f t="shared" si="8"/>
        <v>-10828.239982868428</v>
      </c>
      <c r="M102" s="24">
        <f>'[3]New ISB'!$AT105</f>
        <v>248136.85645455658</v>
      </c>
      <c r="N102" s="19">
        <f t="shared" si="9"/>
        <v>31572.05679718795</v>
      </c>
    </row>
    <row r="103" spans="1:14" x14ac:dyDescent="0.25">
      <c r="A103">
        <v>9293550</v>
      </c>
      <c r="B103" s="15">
        <v>3550</v>
      </c>
      <c r="C103" s="16" t="s">
        <v>112</v>
      </c>
      <c r="D103" s="17">
        <f>'[1]New ISB'!AT106</f>
        <v>340817.79605909367</v>
      </c>
      <c r="E103" s="18">
        <f>VLOOKUP($B103,'[2]budget projections'!B103:M248,6,FALSE)</f>
        <v>-27954</v>
      </c>
      <c r="F103" s="19">
        <f>VLOOKUP($B103,'[2]budget projections'!B103:M248,9,FALSE)</f>
        <v>-13294.520000000019</v>
      </c>
      <c r="G103" s="20">
        <f>VLOOKUP($B103,'[2]budget projections'!B103:M248,12,FALSE)</f>
        <v>6286.2200000000303</v>
      </c>
      <c r="H103" s="21"/>
      <c r="I103" s="22">
        <f t="shared" si="5"/>
        <v>334001.44013791176</v>
      </c>
      <c r="J103" s="23">
        <f t="shared" si="6"/>
        <v>-6816.3559211819083</v>
      </c>
      <c r="K103" s="17">
        <f t="shared" si="7"/>
        <v>323776.90625613899</v>
      </c>
      <c r="L103" s="23">
        <f t="shared" si="8"/>
        <v>-17040.889802954684</v>
      </c>
      <c r="M103" s="24">
        <f>'[3]New ISB'!$AT106</f>
        <v>359667.45750572585</v>
      </c>
      <c r="N103" s="19">
        <f t="shared" si="9"/>
        <v>18849.661446632177</v>
      </c>
    </row>
    <row r="104" spans="1:14" x14ac:dyDescent="0.25">
      <c r="A104">
        <v>9293560</v>
      </c>
      <c r="B104" s="15">
        <v>3560</v>
      </c>
      <c r="C104" s="16" t="s">
        <v>113</v>
      </c>
      <c r="D104" s="17">
        <f>'[1]New ISB'!AT107</f>
        <v>272243.24395775702</v>
      </c>
      <c r="E104" s="18">
        <f>VLOOKUP($B104,'[2]budget projections'!B104:M249,6,FALSE)</f>
        <v>28207</v>
      </c>
      <c r="F104" s="19">
        <f>VLOOKUP($B104,'[2]budget projections'!B104:M249,9,FALSE)</f>
        <v>19558</v>
      </c>
      <c r="G104" s="20">
        <f>VLOOKUP($B104,'[2]budget projections'!B104:M249,12,FALSE)</f>
        <v>-19453</v>
      </c>
      <c r="H104" s="21"/>
      <c r="I104" s="22">
        <f t="shared" si="5"/>
        <v>266798.37907860189</v>
      </c>
      <c r="J104" s="23">
        <f t="shared" si="6"/>
        <v>-5444.8648791551241</v>
      </c>
      <c r="K104" s="17">
        <f t="shared" si="7"/>
        <v>258631.08175986915</v>
      </c>
      <c r="L104" s="23">
        <f t="shared" si="8"/>
        <v>-13612.162197887868</v>
      </c>
      <c r="M104" s="24">
        <f>'[3]New ISB'!$AT107</f>
        <v>301205.77792934579</v>
      </c>
      <c r="N104" s="19">
        <f t="shared" si="9"/>
        <v>28962.533971588768</v>
      </c>
    </row>
    <row r="105" spans="1:14" x14ac:dyDescent="0.25">
      <c r="A105">
        <v>9293561</v>
      </c>
      <c r="B105" s="15">
        <v>3561</v>
      </c>
      <c r="C105" s="16" t="s">
        <v>114</v>
      </c>
      <c r="D105" s="17">
        <f>'[1]New ISB'!AT108</f>
        <v>256017.58963240989</v>
      </c>
      <c r="E105" s="18">
        <f>VLOOKUP($B105,'[2]budget projections'!B105:M250,6,FALSE)</f>
        <v>-56558</v>
      </c>
      <c r="F105" s="19">
        <f>VLOOKUP($B105,'[2]budget projections'!B105:M250,9,FALSE)</f>
        <v>-84631</v>
      </c>
      <c r="G105" s="20">
        <f>VLOOKUP($B105,'[2]budget projections'!B105:M250,12,FALSE)</f>
        <v>-109615</v>
      </c>
      <c r="H105" s="21"/>
      <c r="I105" s="22">
        <f t="shared" si="5"/>
        <v>250897.23783976168</v>
      </c>
      <c r="J105" s="23">
        <f t="shared" si="6"/>
        <v>-5120.3517926482018</v>
      </c>
      <c r="K105" s="17">
        <f t="shared" si="7"/>
        <v>243216.71015078938</v>
      </c>
      <c r="L105" s="23">
        <f t="shared" si="8"/>
        <v>-12800.879481620505</v>
      </c>
      <c r="M105" s="24">
        <f>'[3]New ISB'!$AT108</f>
        <v>288532.35603341123</v>
      </c>
      <c r="N105" s="19">
        <f t="shared" si="9"/>
        <v>32514.76640100134</v>
      </c>
    </row>
    <row r="106" spans="1:14" x14ac:dyDescent="0.25">
      <c r="A106">
        <v>9293711</v>
      </c>
      <c r="B106" s="15">
        <v>3711</v>
      </c>
      <c r="C106" s="16" t="s">
        <v>115</v>
      </c>
      <c r="D106" s="17">
        <f>'[1]New ISB'!AT109</f>
        <v>1099560.306394635</v>
      </c>
      <c r="E106" s="18">
        <f>VLOOKUP($B106,'[2]budget projections'!B106:M251,6,FALSE)</f>
        <v>121743</v>
      </c>
      <c r="F106" s="19">
        <f>VLOOKUP($B106,'[2]budget projections'!B106:M251,9,FALSE)</f>
        <v>97479</v>
      </c>
      <c r="G106" s="20">
        <f>VLOOKUP($B106,'[2]budget projections'!B106:M251,12,FALSE)</f>
        <v>59213</v>
      </c>
      <c r="H106" s="21"/>
      <c r="I106" s="22">
        <f t="shared" si="5"/>
        <v>1077569.1002667423</v>
      </c>
      <c r="J106" s="23">
        <f t="shared" si="6"/>
        <v>-21991.206127892714</v>
      </c>
      <c r="K106" s="17">
        <f t="shared" si="7"/>
        <v>1044582.2910749032</v>
      </c>
      <c r="L106" s="23">
        <f t="shared" si="8"/>
        <v>-54978.015319731785</v>
      </c>
      <c r="M106" s="24">
        <f>'[3]New ISB'!$AT109</f>
        <v>1101831.7576430193</v>
      </c>
      <c r="N106" s="19">
        <f t="shared" si="9"/>
        <v>2271.4512483843137</v>
      </c>
    </row>
    <row r="107" spans="1:14" x14ac:dyDescent="0.25">
      <c r="A107">
        <v>9293713</v>
      </c>
      <c r="B107" s="15">
        <v>3713</v>
      </c>
      <c r="C107" s="16" t="s">
        <v>116</v>
      </c>
      <c r="D107" s="17">
        <f>'[1]New ISB'!AT110</f>
        <v>580939.09089900088</v>
      </c>
      <c r="E107" s="18">
        <f>VLOOKUP($B107,'[2]budget projections'!B107:M252,6,FALSE)</f>
        <v>79596.22</v>
      </c>
      <c r="F107" s="19">
        <f>VLOOKUP($B107,'[2]budget projections'!B107:M252,9,FALSE)</f>
        <v>95575.209999999992</v>
      </c>
      <c r="G107" s="20">
        <f>VLOOKUP($B107,'[2]budget projections'!B107:M252,12,FALSE)</f>
        <v>34930.089999999997</v>
      </c>
      <c r="H107" s="21"/>
      <c r="I107" s="22">
        <f t="shared" si="5"/>
        <v>569320.30908102088</v>
      </c>
      <c r="J107" s="23">
        <f t="shared" si="6"/>
        <v>-11618.781817979994</v>
      </c>
      <c r="K107" s="17">
        <f t="shared" si="7"/>
        <v>551892.13635405083</v>
      </c>
      <c r="L107" s="23">
        <f t="shared" si="8"/>
        <v>-29046.954544950044</v>
      </c>
      <c r="M107" s="24">
        <f>'[3]New ISB'!$AT110</f>
        <v>598226.90889806929</v>
      </c>
      <c r="N107" s="19">
        <f t="shared" si="9"/>
        <v>17287.817999068415</v>
      </c>
    </row>
    <row r="108" spans="1:14" x14ac:dyDescent="0.25">
      <c r="A108">
        <v>9293726</v>
      </c>
      <c r="B108" s="15">
        <v>3726</v>
      </c>
      <c r="C108" s="16" t="s">
        <v>117</v>
      </c>
      <c r="D108" s="17">
        <f>'[1]New ISB'!AT111</f>
        <v>720000.53316812427</v>
      </c>
      <c r="E108" s="18">
        <f>VLOOKUP($B108,'[2]budget projections'!B108:M253,6,FALSE)</f>
        <v>24962.9</v>
      </c>
      <c r="F108" s="19">
        <f>VLOOKUP($B108,'[2]budget projections'!B108:M253,9,FALSE)</f>
        <v>10602.726200470679</v>
      </c>
      <c r="G108" s="20">
        <f>VLOOKUP($B108,'[2]budget projections'!B108:M253,12,FALSE)</f>
        <v>-28395.207599058886</v>
      </c>
      <c r="H108" s="21"/>
      <c r="I108" s="22">
        <f t="shared" si="5"/>
        <v>705600.52250476182</v>
      </c>
      <c r="J108" s="23">
        <f t="shared" si="6"/>
        <v>-14400.010663362453</v>
      </c>
      <c r="K108" s="17">
        <f t="shared" si="7"/>
        <v>684000.50650971802</v>
      </c>
      <c r="L108" s="23">
        <f t="shared" si="8"/>
        <v>-36000.026658406248</v>
      </c>
      <c r="M108" s="24">
        <f>'[3]New ISB'!$AT111</f>
        <v>736527.62415310345</v>
      </c>
      <c r="N108" s="19">
        <f t="shared" si="9"/>
        <v>16527.090984979179</v>
      </c>
    </row>
    <row r="109" spans="1:14" x14ac:dyDescent="0.25">
      <c r="A109">
        <v>9293732</v>
      </c>
      <c r="B109" s="15">
        <v>3732</v>
      </c>
      <c r="C109" s="16" t="s">
        <v>118</v>
      </c>
      <c r="D109" s="17">
        <f>'[1]New ISB'!AT112</f>
        <v>787606.49893474497</v>
      </c>
      <c r="E109" s="18">
        <f>VLOOKUP($B109,'[2]budget projections'!B109:M254,6,FALSE)</f>
        <v>3686</v>
      </c>
      <c r="F109" s="19">
        <f>VLOOKUP($B109,'[2]budget projections'!B109:M254,9,FALSE)</f>
        <v>19730</v>
      </c>
      <c r="G109" s="20">
        <f>VLOOKUP($B109,'[2]budget projections'!B109:M254,12,FALSE)</f>
        <v>29075</v>
      </c>
      <c r="H109" s="21"/>
      <c r="I109" s="22">
        <f t="shared" si="5"/>
        <v>771854.36895605002</v>
      </c>
      <c r="J109" s="23">
        <f t="shared" si="6"/>
        <v>-15752.129978694953</v>
      </c>
      <c r="K109" s="17">
        <f t="shared" si="7"/>
        <v>748226.17398800771</v>
      </c>
      <c r="L109" s="23">
        <f t="shared" si="8"/>
        <v>-39380.324946737266</v>
      </c>
      <c r="M109" s="24">
        <f>'[3]New ISB'!$AT112</f>
        <v>804402.63349394989</v>
      </c>
      <c r="N109" s="19">
        <f t="shared" si="9"/>
        <v>16796.134559204918</v>
      </c>
    </row>
    <row r="110" spans="1:14" x14ac:dyDescent="0.25">
      <c r="A110">
        <v>9293746</v>
      </c>
      <c r="B110" s="15">
        <v>3746</v>
      </c>
      <c r="C110" s="16" t="s">
        <v>119</v>
      </c>
      <c r="D110" s="17">
        <f>'[1]New ISB'!AT113</f>
        <v>332680.6199972789</v>
      </c>
      <c r="E110" s="18">
        <f>VLOOKUP($B110,'[2]budget projections'!B110:M255,6,FALSE)</f>
        <v>467</v>
      </c>
      <c r="F110" s="19">
        <f>VLOOKUP($B110,'[2]budget projections'!B110:M255,9,FALSE)</f>
        <v>11161</v>
      </c>
      <c r="G110" s="20">
        <f>VLOOKUP($B110,'[2]budget projections'!B110:M255,12,FALSE)</f>
        <v>6922</v>
      </c>
      <c r="H110" s="21"/>
      <c r="I110" s="22">
        <f t="shared" si="5"/>
        <v>326027.00759733334</v>
      </c>
      <c r="J110" s="23">
        <f t="shared" si="6"/>
        <v>-6653.6123999455594</v>
      </c>
      <c r="K110" s="17">
        <f t="shared" si="7"/>
        <v>316046.58899741492</v>
      </c>
      <c r="L110" s="23">
        <f t="shared" si="8"/>
        <v>-16634.030999863986</v>
      </c>
      <c r="M110" s="24">
        <f>'[3]New ISB'!$AT113</f>
        <v>350919.57536598638</v>
      </c>
      <c r="N110" s="19">
        <f t="shared" si="9"/>
        <v>18238.95536870748</v>
      </c>
    </row>
    <row r="111" spans="1:14" x14ac:dyDescent="0.25">
      <c r="A111">
        <v>9293840</v>
      </c>
      <c r="B111" s="15">
        <v>3840</v>
      </c>
      <c r="C111" s="16" t="s">
        <v>120</v>
      </c>
      <c r="D111" s="17">
        <f>'[1]New ISB'!AT114</f>
        <v>435112.02130289475</v>
      </c>
      <c r="E111" s="18">
        <f>VLOOKUP($B111,'[2]budget projections'!B111:M256,6,FALSE)</f>
        <v>5498</v>
      </c>
      <c r="F111" s="19">
        <f>VLOOKUP($B111,'[2]budget projections'!B111:M256,9,FALSE)</f>
        <v>4153</v>
      </c>
      <c r="G111" s="20">
        <f>VLOOKUP($B111,'[2]budget projections'!B111:M256,12,FALSE)</f>
        <v>16944</v>
      </c>
      <c r="H111" s="21"/>
      <c r="I111" s="22">
        <f t="shared" si="5"/>
        <v>426409.78087683686</v>
      </c>
      <c r="J111" s="23">
        <f t="shared" si="6"/>
        <v>-8702.2404260578915</v>
      </c>
      <c r="K111" s="17">
        <f t="shared" si="7"/>
        <v>413356.42023774999</v>
      </c>
      <c r="L111" s="23">
        <f t="shared" si="8"/>
        <v>-21755.601065144758</v>
      </c>
      <c r="M111" s="24">
        <f>'[3]New ISB'!$AT114</f>
        <v>451976.53261921054</v>
      </c>
      <c r="N111" s="19">
        <f t="shared" si="9"/>
        <v>16864.511316315795</v>
      </c>
    </row>
    <row r="112" spans="1:14" x14ac:dyDescent="0.25">
      <c r="A112">
        <v>9293888</v>
      </c>
      <c r="B112" s="15">
        <v>3888</v>
      </c>
      <c r="C112" s="16" t="s">
        <v>121</v>
      </c>
      <c r="D112" s="17">
        <f>'[1]New ISB'!AT115</f>
        <v>544211.2505737684</v>
      </c>
      <c r="E112" s="18">
        <f>VLOOKUP($B112,'[2]budget projections'!B112:M257,6,FALSE)</f>
        <v>12830</v>
      </c>
      <c r="F112" s="19">
        <f>VLOOKUP($B112,'[2]budget projections'!B112:M257,9,FALSE)</f>
        <v>12714.583999999915</v>
      </c>
      <c r="G112" s="20">
        <f>VLOOKUP($B112,'[2]budget projections'!B112:M257,12,FALSE)</f>
        <v>3911.4079999999376</v>
      </c>
      <c r="H112" s="21"/>
      <c r="I112" s="22">
        <f t="shared" si="5"/>
        <v>533327.02556229301</v>
      </c>
      <c r="J112" s="23">
        <f t="shared" si="6"/>
        <v>-10884.225011475384</v>
      </c>
      <c r="K112" s="17">
        <f t="shared" si="7"/>
        <v>517000.68804507994</v>
      </c>
      <c r="L112" s="23">
        <f t="shared" si="8"/>
        <v>-27210.562528688461</v>
      </c>
      <c r="M112" s="24">
        <f>'[3]New ISB'!$AT115</f>
        <v>568387.37818241096</v>
      </c>
      <c r="N112" s="19">
        <f t="shared" si="9"/>
        <v>24176.127608642564</v>
      </c>
    </row>
    <row r="113" spans="1:14" x14ac:dyDescent="0.25">
      <c r="A113">
        <v>9293918</v>
      </c>
      <c r="B113" s="15">
        <v>3918</v>
      </c>
      <c r="C113" s="16" t="s">
        <v>122</v>
      </c>
      <c r="D113" s="17">
        <f>'[1]New ISB'!AT116</f>
        <v>1256483.0717276575</v>
      </c>
      <c r="E113" s="18">
        <f>VLOOKUP($B113,'[2]budget projections'!B113:M258,6,FALSE)</f>
        <v>80620</v>
      </c>
      <c r="F113" s="19">
        <f>VLOOKUP($B113,'[2]budget projections'!B113:M258,9,FALSE)</f>
        <v>13922.083999999799</v>
      </c>
      <c r="G113" s="20">
        <f>VLOOKUP($B113,'[2]budget projections'!B113:M258,12,FALSE)</f>
        <v>-91760.57200000016</v>
      </c>
      <c r="H113" s="21"/>
      <c r="I113" s="22">
        <f t="shared" si="5"/>
        <v>1231353.4102931044</v>
      </c>
      <c r="J113" s="23">
        <f t="shared" si="6"/>
        <v>-25129.661434553098</v>
      </c>
      <c r="K113" s="17">
        <f t="shared" si="7"/>
        <v>1193658.9181412745</v>
      </c>
      <c r="L113" s="23">
        <f t="shared" si="8"/>
        <v>-62824.153586382978</v>
      </c>
      <c r="M113" s="24">
        <f>'[3]New ISB'!$AT116</f>
        <v>1286097.1129176002</v>
      </c>
      <c r="N113" s="19">
        <f t="shared" si="9"/>
        <v>29614.041189942742</v>
      </c>
    </row>
    <row r="114" spans="1:14" x14ac:dyDescent="0.25">
      <c r="A114">
        <v>9293920</v>
      </c>
      <c r="B114" s="15">
        <v>3920</v>
      </c>
      <c r="C114" s="16" t="s">
        <v>123</v>
      </c>
      <c r="D114" s="17">
        <f>'[1]New ISB'!AT117</f>
        <v>252939.26682425337</v>
      </c>
      <c r="E114" s="18">
        <f>VLOOKUP($B114,'[2]budget projections'!B114:M259,6,FALSE)</f>
        <v>31008</v>
      </c>
      <c r="F114" s="19">
        <f>VLOOKUP($B114,'[2]budget projections'!B114:M259,9,FALSE)</f>
        <v>34309</v>
      </c>
      <c r="G114" s="20">
        <f>VLOOKUP($B114,'[2]budget projections'!B114:M259,12,FALSE)</f>
        <v>26915</v>
      </c>
      <c r="H114" s="21"/>
      <c r="I114" s="22">
        <f t="shared" si="5"/>
        <v>247880.48148776829</v>
      </c>
      <c r="J114" s="23">
        <f t="shared" si="6"/>
        <v>-5058.7853364850744</v>
      </c>
      <c r="K114" s="17">
        <f t="shared" si="7"/>
        <v>240292.30348304068</v>
      </c>
      <c r="L114" s="23">
        <f t="shared" si="8"/>
        <v>-12646.963341212686</v>
      </c>
      <c r="M114" s="24">
        <f>'[3]New ISB'!$AT117</f>
        <v>282318.03047783929</v>
      </c>
      <c r="N114" s="19">
        <f t="shared" si="9"/>
        <v>29378.76365358592</v>
      </c>
    </row>
    <row r="115" spans="1:14" x14ac:dyDescent="0.25">
      <c r="A115">
        <v>9293921</v>
      </c>
      <c r="B115" s="15">
        <v>3921</v>
      </c>
      <c r="C115" s="16" t="s">
        <v>124</v>
      </c>
      <c r="D115" s="17">
        <f>'[1]New ISB'!AT118</f>
        <v>12259.567576713396</v>
      </c>
      <c r="E115" s="18">
        <f>VLOOKUP($B115,'[2]budget projections'!B115:M260,6,FALSE)</f>
        <v>3008</v>
      </c>
      <c r="F115" s="19">
        <f>VLOOKUP($B115,'[2]budget projections'!B115:M260,9,FALSE)</f>
        <v>0</v>
      </c>
      <c r="G115" s="20">
        <f>VLOOKUP($B115,'[2]budget projections'!B115:M260,12,FALSE)</f>
        <v>0</v>
      </c>
      <c r="H115" s="21"/>
      <c r="I115" s="22">
        <f t="shared" si="5"/>
        <v>12014.376225179129</v>
      </c>
      <c r="J115" s="23">
        <f t="shared" si="6"/>
        <v>-245.1913515342676</v>
      </c>
      <c r="K115" s="17">
        <f t="shared" si="7"/>
        <v>11646.589197877725</v>
      </c>
      <c r="L115" s="23">
        <f t="shared" si="8"/>
        <v>-612.97837883567081</v>
      </c>
      <c r="M115" s="24">
        <f>'[3]New ISB'!$AT118</f>
        <v>15369.224770638628</v>
      </c>
      <c r="N115" s="19">
        <f t="shared" si="9"/>
        <v>3109.6571939252317</v>
      </c>
    </row>
    <row r="116" spans="1:14" x14ac:dyDescent="0.25">
      <c r="A116">
        <v>9293922</v>
      </c>
      <c r="B116" s="15">
        <v>3922</v>
      </c>
      <c r="C116" s="16" t="s">
        <v>125</v>
      </c>
      <c r="D116" s="17">
        <f>'[1]New ISB'!AT119</f>
        <v>204431.01708459976</v>
      </c>
      <c r="E116" s="18">
        <f>VLOOKUP($B116,'[2]budget projections'!B116:M261,6,FALSE)</f>
        <v>7210</v>
      </c>
      <c r="F116" s="19">
        <f>VLOOKUP($B116,'[2]budget projections'!B116:M261,9,FALSE)</f>
        <v>755</v>
      </c>
      <c r="G116" s="20">
        <f>VLOOKUP($B116,'[2]budget projections'!B116:M261,12,FALSE)</f>
        <v>-35589</v>
      </c>
      <c r="H116" s="21"/>
      <c r="I116" s="22">
        <f t="shared" si="5"/>
        <v>200342.39674290776</v>
      </c>
      <c r="J116" s="23">
        <f t="shared" si="6"/>
        <v>-4088.6203416920034</v>
      </c>
      <c r="K116" s="17">
        <f t="shared" si="7"/>
        <v>194209.46623036976</v>
      </c>
      <c r="L116" s="23">
        <f t="shared" si="8"/>
        <v>-10221.550854230009</v>
      </c>
      <c r="M116" s="24">
        <f>'[3]New ISB'!$AT119</f>
        <v>238079.31761706623</v>
      </c>
      <c r="N116" s="19">
        <f t="shared" si="9"/>
        <v>33648.30053246647</v>
      </c>
    </row>
    <row r="117" spans="1:14" x14ac:dyDescent="0.25">
      <c r="A117">
        <v>9293923</v>
      </c>
      <c r="B117" s="15">
        <v>3923</v>
      </c>
      <c r="C117" s="16" t="s">
        <v>126</v>
      </c>
      <c r="D117" s="17">
        <f>'[1]New ISB'!AT120</f>
        <v>447590.33552967652</v>
      </c>
      <c r="E117" s="18">
        <f>VLOOKUP($B117,'[2]budget projections'!B117:M262,6,FALSE)</f>
        <v>-18810</v>
      </c>
      <c r="F117" s="19">
        <f>VLOOKUP($B117,'[2]budget projections'!B117:M262,9,FALSE)</f>
        <v>3806</v>
      </c>
      <c r="G117" s="20">
        <f>VLOOKUP($B117,'[2]budget projections'!B117:M262,12,FALSE)</f>
        <v>52866</v>
      </c>
      <c r="H117" s="21"/>
      <c r="I117" s="22">
        <f t="shared" si="5"/>
        <v>438638.528819083</v>
      </c>
      <c r="J117" s="23">
        <f t="shared" si="6"/>
        <v>-8951.8067105935188</v>
      </c>
      <c r="K117" s="17">
        <f t="shared" si="7"/>
        <v>425210.81875319267</v>
      </c>
      <c r="L117" s="23">
        <f t="shared" si="8"/>
        <v>-22379.516776483855</v>
      </c>
      <c r="M117" s="24">
        <f>'[3]New ISB'!$AT120</f>
        <v>464038.40990829817</v>
      </c>
      <c r="N117" s="19">
        <f t="shared" si="9"/>
        <v>16448.074378621648</v>
      </c>
    </row>
    <row r="118" spans="1:14" x14ac:dyDescent="0.25">
      <c r="A118">
        <v>9295201</v>
      </c>
      <c r="B118" s="15">
        <v>5201</v>
      </c>
      <c r="C118" s="16" t="s">
        <v>127</v>
      </c>
      <c r="D118" s="17">
        <f>'[1]New ISB'!AT121</f>
        <v>292545.56462340511</v>
      </c>
      <c r="E118" s="18">
        <f>VLOOKUP($B118,'[2]budget projections'!B118:M263,6,FALSE)</f>
        <v>12268</v>
      </c>
      <c r="F118" s="19">
        <f>VLOOKUP($B118,'[2]budget projections'!B118:M263,9,FALSE)</f>
        <v>-17758</v>
      </c>
      <c r="G118" s="20">
        <f>VLOOKUP($B118,'[2]budget projections'!B118:M263,12,FALSE)</f>
        <v>-58249</v>
      </c>
      <c r="H118" s="21"/>
      <c r="I118" s="22">
        <f t="shared" si="5"/>
        <v>286694.65333093703</v>
      </c>
      <c r="J118" s="23">
        <f t="shared" si="6"/>
        <v>-5850.9112924680812</v>
      </c>
      <c r="K118" s="17">
        <f t="shared" si="7"/>
        <v>277918.28639223485</v>
      </c>
      <c r="L118" s="23">
        <f t="shared" si="8"/>
        <v>-14627.278231170261</v>
      </c>
      <c r="M118" s="24">
        <f>'[3]New ISB'!$AT121</f>
        <v>317574.10024160909</v>
      </c>
      <c r="N118" s="19">
        <f t="shared" si="9"/>
        <v>25028.535618203983</v>
      </c>
    </row>
    <row r="119" spans="1:14" x14ac:dyDescent="0.25">
      <c r="A119">
        <v>9294001</v>
      </c>
      <c r="B119" s="15">
        <v>4001</v>
      </c>
      <c r="C119" s="16" t="s">
        <v>128</v>
      </c>
      <c r="D119" s="17">
        <f>'[1]New ISB'!AT122</f>
        <v>495896.25552037067</v>
      </c>
      <c r="E119" s="18">
        <f>VLOOKUP($B119,'[2]budget projections'!B119:M264,6,FALSE)</f>
        <v>83135.63</v>
      </c>
      <c r="F119" s="19">
        <f>VLOOKUP($B119,'[2]budget projections'!B119:M264,9,FALSE)</f>
        <v>72232.030000000028</v>
      </c>
      <c r="G119" s="20">
        <f>VLOOKUP($B119,'[2]budget projections'!B119:M264,12,FALSE)</f>
        <v>0</v>
      </c>
      <c r="H119" s="21"/>
      <c r="I119" s="22">
        <f t="shared" si="5"/>
        <v>485978.33040996327</v>
      </c>
      <c r="J119" s="23">
        <f t="shared" si="6"/>
        <v>-9917.9251104074065</v>
      </c>
      <c r="K119" s="17">
        <f t="shared" si="7"/>
        <v>471101.4427443521</v>
      </c>
      <c r="L119" s="23">
        <f t="shared" si="8"/>
        <v>-24794.812776018574</v>
      </c>
      <c r="M119" s="24">
        <f>'[3]New ISB'!$AT122</f>
        <v>511134.75361720071</v>
      </c>
      <c r="N119" s="19">
        <f t="shared" si="9"/>
        <v>15238.498096830037</v>
      </c>
    </row>
    <row r="120" spans="1:14" x14ac:dyDescent="0.25">
      <c r="A120">
        <v>9294079</v>
      </c>
      <c r="B120" s="15">
        <v>4079</v>
      </c>
      <c r="C120" s="16" t="s">
        <v>129</v>
      </c>
      <c r="D120" s="17">
        <f>'[1]New ISB'!AT123</f>
        <v>1224524.3049820371</v>
      </c>
      <c r="E120" s="18">
        <f>VLOOKUP($B120,'[2]budget projections'!B120:M265,6,FALSE)</f>
        <v>63563</v>
      </c>
      <c r="F120" s="19">
        <f>VLOOKUP($B120,'[2]budget projections'!B120:M265,9,FALSE)</f>
        <v>15931</v>
      </c>
      <c r="G120" s="20">
        <f>VLOOKUP($B120,'[2]budget projections'!B120:M265,12,FALSE)</f>
        <v>-34637</v>
      </c>
      <c r="H120" s="21"/>
      <c r="I120" s="22">
        <f t="shared" si="5"/>
        <v>1200033.8188823962</v>
      </c>
      <c r="J120" s="23">
        <f t="shared" si="6"/>
        <v>-24490.486099640839</v>
      </c>
      <c r="K120" s="17">
        <f t="shared" si="7"/>
        <v>1163298.0897329352</v>
      </c>
      <c r="L120" s="23">
        <f t="shared" si="8"/>
        <v>-61226.215249101864</v>
      </c>
      <c r="M120" s="24">
        <f>'[3]New ISB'!$AT123</f>
        <v>1277269.5743409947</v>
      </c>
      <c r="N120" s="19">
        <f t="shared" si="9"/>
        <v>52745.269358957652</v>
      </c>
    </row>
    <row r="121" spans="1:14" x14ac:dyDescent="0.25">
      <c r="A121">
        <v>9294150</v>
      </c>
      <c r="B121" s="15">
        <v>4150</v>
      </c>
      <c r="C121" s="16" t="s">
        <v>130</v>
      </c>
      <c r="D121" s="17">
        <f>'[1]New ISB'!AT124</f>
        <v>2277665.5063544917</v>
      </c>
      <c r="E121" s="18">
        <f>VLOOKUP($B121,'[2]budget projections'!B121:M266,6,FALSE)</f>
        <v>74352</v>
      </c>
      <c r="F121" s="19">
        <f>VLOOKUP($B121,'[2]budget projections'!B121:M266,9,FALSE)</f>
        <v>108001</v>
      </c>
      <c r="G121" s="20">
        <f>VLOOKUP($B121,'[2]budget projections'!B121:M266,12,FALSE)</f>
        <v>75660</v>
      </c>
      <c r="H121" s="21"/>
      <c r="I121" s="22">
        <f t="shared" si="5"/>
        <v>2232112.196227402</v>
      </c>
      <c r="J121" s="23">
        <f t="shared" si="6"/>
        <v>-45553.310127089731</v>
      </c>
      <c r="K121" s="17">
        <f t="shared" si="7"/>
        <v>2163782.2310367669</v>
      </c>
      <c r="L121" s="23">
        <f t="shared" si="8"/>
        <v>-113883.27531772479</v>
      </c>
      <c r="M121" s="24">
        <f>'[3]New ISB'!$AT124</f>
        <v>2380026.1187221669</v>
      </c>
      <c r="N121" s="19">
        <f t="shared" si="9"/>
        <v>102360.61236767517</v>
      </c>
    </row>
    <row r="122" spans="1:14" x14ac:dyDescent="0.25">
      <c r="A122">
        <v>9294161</v>
      </c>
      <c r="B122" s="15">
        <v>4161</v>
      </c>
      <c r="C122" s="16" t="s">
        <v>131</v>
      </c>
      <c r="D122" s="17">
        <f>'[1]New ISB'!AT125</f>
        <v>1315892.1510185264</v>
      </c>
      <c r="E122" s="18">
        <f>VLOOKUP($B122,'[2]budget projections'!B122:M267,6,FALSE)</f>
        <v>56990</v>
      </c>
      <c r="F122" s="19">
        <f>VLOOKUP($B122,'[2]budget projections'!B122:M267,9,FALSE)</f>
        <v>-5851</v>
      </c>
      <c r="G122" s="20">
        <f>VLOOKUP($B122,'[2]budget projections'!B122:M267,12,FALSE)</f>
        <v>-50380</v>
      </c>
      <c r="H122" s="21"/>
      <c r="I122" s="22">
        <f t="shared" si="5"/>
        <v>1289574.3079981559</v>
      </c>
      <c r="J122" s="23">
        <f t="shared" si="6"/>
        <v>-26317.843020370463</v>
      </c>
      <c r="K122" s="17">
        <f t="shared" si="7"/>
        <v>1250097.5434676001</v>
      </c>
      <c r="L122" s="23">
        <f t="shared" si="8"/>
        <v>-65794.607550926274</v>
      </c>
      <c r="M122" s="24">
        <f>'[3]New ISB'!$AT125</f>
        <v>1356000.6564255178</v>
      </c>
      <c r="N122" s="19">
        <f t="shared" si="9"/>
        <v>40108.505406991346</v>
      </c>
    </row>
    <row r="123" spans="1:14" x14ac:dyDescent="0.25">
      <c r="A123">
        <v>9294162</v>
      </c>
      <c r="B123" s="15">
        <v>4162</v>
      </c>
      <c r="C123" s="16" t="s">
        <v>132</v>
      </c>
      <c r="D123" s="17">
        <f>'[1]New ISB'!AT126</f>
        <v>885505.78083040693</v>
      </c>
      <c r="E123" s="18">
        <f>VLOOKUP($B123,'[2]budget projections'!B123:M268,6,FALSE)</f>
        <v>4623</v>
      </c>
      <c r="F123" s="19">
        <f>VLOOKUP($B123,'[2]budget projections'!B123:M268,9,FALSE)</f>
        <v>21125</v>
      </c>
      <c r="G123" s="20">
        <f>VLOOKUP($B123,'[2]budget projections'!B123:M268,12,FALSE)</f>
        <v>-24370</v>
      </c>
      <c r="H123" s="21"/>
      <c r="I123" s="22">
        <f t="shared" si="5"/>
        <v>867795.66521379875</v>
      </c>
      <c r="J123" s="23">
        <f t="shared" si="6"/>
        <v>-17710.115616608178</v>
      </c>
      <c r="K123" s="17">
        <f t="shared" si="7"/>
        <v>841230.4917888866</v>
      </c>
      <c r="L123" s="23">
        <f t="shared" si="8"/>
        <v>-44275.289041520329</v>
      </c>
      <c r="M123" s="24">
        <f>'[3]New ISB'!$AT126</f>
        <v>907648.26223920682</v>
      </c>
      <c r="N123" s="19">
        <f t="shared" si="9"/>
        <v>22142.481408799882</v>
      </c>
    </row>
    <row r="124" spans="1:14" x14ac:dyDescent="0.25">
      <c r="A124">
        <v>9294198</v>
      </c>
      <c r="B124" s="15">
        <v>4198</v>
      </c>
      <c r="C124" s="16" t="s">
        <v>133</v>
      </c>
      <c r="D124" s="17">
        <f>'[1]New ISB'!AT127</f>
        <v>1758232.6355140188</v>
      </c>
      <c r="E124" s="18">
        <f>VLOOKUP($B124,'[2]budget projections'!B124:M269,6,FALSE)</f>
        <v>16217</v>
      </c>
      <c r="F124" s="19">
        <f>VLOOKUP($B124,'[2]budget projections'!B124:M269,9,FALSE)</f>
        <v>120261.60800000001</v>
      </c>
      <c r="G124" s="20">
        <f>VLOOKUP($B124,'[2]budget projections'!B124:M269,12,FALSE)</f>
        <v>166047.13599999994</v>
      </c>
      <c r="H124" s="21"/>
      <c r="I124" s="22">
        <f t="shared" si="5"/>
        <v>1723067.9828037384</v>
      </c>
      <c r="J124" s="23">
        <f t="shared" si="6"/>
        <v>-35164.652710280381</v>
      </c>
      <c r="K124" s="17">
        <f t="shared" si="7"/>
        <v>1670321.0037383179</v>
      </c>
      <c r="L124" s="23">
        <f t="shared" si="8"/>
        <v>-87911.631775700953</v>
      </c>
      <c r="M124" s="24">
        <f>'[3]New ISB'!$AT127</f>
        <v>1814789.2056074766</v>
      </c>
      <c r="N124" s="19">
        <f t="shared" si="9"/>
        <v>56556.57009345782</v>
      </c>
    </row>
    <row r="125" spans="1:14" x14ac:dyDescent="0.25">
      <c r="A125">
        <v>9294199</v>
      </c>
      <c r="B125" s="15">
        <v>4199</v>
      </c>
      <c r="C125" s="16" t="s">
        <v>134</v>
      </c>
      <c r="D125" s="17">
        <f>'[1]New ISB'!AT128</f>
        <v>1402307.0060606061</v>
      </c>
      <c r="E125" s="18">
        <f>VLOOKUP($B125,'[2]budget projections'!B125:M270,6,FALSE)</f>
        <v>41107</v>
      </c>
      <c r="F125" s="19">
        <f>VLOOKUP($B125,'[2]budget projections'!B125:M270,9,FALSE)</f>
        <v>41140.371999999974</v>
      </c>
      <c r="G125" s="20">
        <f>VLOOKUP($B125,'[2]budget projections'!B125:M270,12,FALSE)</f>
        <v>12136.784000000451</v>
      </c>
      <c r="H125" s="21"/>
      <c r="I125" s="22">
        <f t="shared" si="5"/>
        <v>1374260.8659393939</v>
      </c>
      <c r="J125" s="23">
        <f t="shared" si="6"/>
        <v>-28046.140121212229</v>
      </c>
      <c r="K125" s="17">
        <f t="shared" si="7"/>
        <v>1332191.6557575758</v>
      </c>
      <c r="L125" s="23">
        <f t="shared" si="8"/>
        <v>-70115.35030303034</v>
      </c>
      <c r="M125" s="24">
        <f>'[3]New ISB'!$AT128</f>
        <v>1462813.2303030305</v>
      </c>
      <c r="N125" s="19">
        <f t="shared" si="9"/>
        <v>60506.22424242436</v>
      </c>
    </row>
    <row r="126" spans="1:14" x14ac:dyDescent="0.25">
      <c r="A126">
        <v>9294328</v>
      </c>
      <c r="B126" s="15">
        <v>4328</v>
      </c>
      <c r="C126" s="16" t="s">
        <v>135</v>
      </c>
      <c r="D126" s="17">
        <f>'[1]New ISB'!AT129</f>
        <v>1244974.1675185168</v>
      </c>
      <c r="E126" s="18">
        <f>VLOOKUP($B126,'[2]budget projections'!B126:M271,6,FALSE)</f>
        <v>-131687</v>
      </c>
      <c r="F126" s="19">
        <f>VLOOKUP($B126,'[2]budget projections'!B126:M271,9,FALSE)</f>
        <v>-235565.20600000012</v>
      </c>
      <c r="G126" s="20">
        <f>VLOOKUP($B126,'[2]budget projections'!B126:M271,12,FALSE)</f>
        <v>0</v>
      </c>
      <c r="H126" s="21"/>
      <c r="I126" s="22">
        <f t="shared" si="5"/>
        <v>1220074.6841681465</v>
      </c>
      <c r="J126" s="23">
        <f t="shared" si="6"/>
        <v>-24899.483350370312</v>
      </c>
      <c r="K126" s="17">
        <f t="shared" si="7"/>
        <v>1182725.4591425909</v>
      </c>
      <c r="L126" s="23">
        <f t="shared" si="8"/>
        <v>-62248.708375925897</v>
      </c>
      <c r="M126" s="24">
        <f>'[3]New ISB'!$AT129</f>
        <v>1300220.2875901309</v>
      </c>
      <c r="N126" s="19">
        <f t="shared" si="9"/>
        <v>55246.120071614161</v>
      </c>
    </row>
    <row r="127" spans="1:14" x14ac:dyDescent="0.25">
      <c r="A127">
        <v>9294332</v>
      </c>
      <c r="B127" s="15">
        <v>4332</v>
      </c>
      <c r="C127" s="16" t="s">
        <v>136</v>
      </c>
      <c r="D127" s="17">
        <f>'[1]New ISB'!AT130</f>
        <v>1477407.5390649836</v>
      </c>
      <c r="E127" s="18">
        <f>VLOOKUP($B127,'[2]budget projections'!B127:M272,6,FALSE)</f>
        <v>68213</v>
      </c>
      <c r="F127" s="19">
        <f>VLOOKUP($B127,'[2]budget projections'!B127:M272,9,FALSE)</f>
        <v>34157</v>
      </c>
      <c r="G127" s="20">
        <f>VLOOKUP($B127,'[2]budget projections'!B127:M272,12,FALSE)</f>
        <v>-39633</v>
      </c>
      <c r="H127" s="21"/>
      <c r="I127" s="22">
        <f t="shared" si="5"/>
        <v>1447859.3882836839</v>
      </c>
      <c r="J127" s="23">
        <f t="shared" si="6"/>
        <v>-29548.150781299686</v>
      </c>
      <c r="K127" s="17">
        <f t="shared" si="7"/>
        <v>1403537.1621117343</v>
      </c>
      <c r="L127" s="23">
        <f t="shared" si="8"/>
        <v>-73870.376953249332</v>
      </c>
      <c r="M127" s="24">
        <f>'[3]New ISB'!$AT130</f>
        <v>1517216.8289581614</v>
      </c>
      <c r="N127" s="19">
        <f t="shared" si="9"/>
        <v>39809.289893177804</v>
      </c>
    </row>
    <row r="128" spans="1:14" x14ac:dyDescent="0.25">
      <c r="A128">
        <v>9294337</v>
      </c>
      <c r="B128" s="15">
        <v>4337</v>
      </c>
      <c r="C128" s="16" t="s">
        <v>137</v>
      </c>
      <c r="D128" s="17">
        <f>'[1]New ISB'!AT131</f>
        <v>1623849.4255928549</v>
      </c>
      <c r="E128" s="18">
        <f>VLOOKUP($B128,'[2]budget projections'!B128:M273,6,FALSE)</f>
        <v>0</v>
      </c>
      <c r="F128" s="19">
        <f>VLOOKUP($B128,'[2]budget projections'!B128:M273,9,FALSE)</f>
        <v>0</v>
      </c>
      <c r="G128" s="20">
        <f>VLOOKUP($B128,'[2]budget projections'!B128:M273,12,FALSE)</f>
        <v>0</v>
      </c>
      <c r="H128" s="21"/>
      <c r="I128" s="22">
        <f t="shared" si="5"/>
        <v>1591372.4370809977</v>
      </c>
      <c r="J128" s="23">
        <f t="shared" si="6"/>
        <v>-32476.988511857111</v>
      </c>
      <c r="K128" s="17">
        <f t="shared" si="7"/>
        <v>1542656.9543132121</v>
      </c>
      <c r="L128" s="23">
        <f t="shared" si="8"/>
        <v>-81192.471279642778</v>
      </c>
      <c r="M128" s="24">
        <f>'[3]New ISB'!$AT131</f>
        <v>1650170.5314752078</v>
      </c>
      <c r="N128" s="19">
        <f t="shared" si="9"/>
        <v>26321.105882352917</v>
      </c>
    </row>
    <row r="129" spans="1:14" x14ac:dyDescent="0.25">
      <c r="A129">
        <v>9294361</v>
      </c>
      <c r="B129" s="15">
        <v>4361</v>
      </c>
      <c r="C129" s="16" t="s">
        <v>138</v>
      </c>
      <c r="D129" s="17">
        <f>'[1]New ISB'!AT132</f>
        <v>684436.6057803469</v>
      </c>
      <c r="E129" s="18">
        <f>VLOOKUP($B129,'[2]budget projections'!B129:M274,6,FALSE)</f>
        <v>12129</v>
      </c>
      <c r="F129" s="19">
        <f>VLOOKUP($B129,'[2]budget projections'!B129:M274,9,FALSE)</f>
        <v>5046</v>
      </c>
      <c r="G129" s="20">
        <f>VLOOKUP($B129,'[2]budget projections'!B129:M274,12,FALSE)</f>
        <v>-44774</v>
      </c>
      <c r="H129" s="21"/>
      <c r="I129" s="22">
        <f t="shared" si="5"/>
        <v>670747.87366474001</v>
      </c>
      <c r="J129" s="23">
        <f t="shared" si="6"/>
        <v>-13688.732115606894</v>
      </c>
      <c r="K129" s="17">
        <f t="shared" si="7"/>
        <v>650214.77549132949</v>
      </c>
      <c r="L129" s="23">
        <f t="shared" si="8"/>
        <v>-34221.830289017409</v>
      </c>
      <c r="M129" s="24">
        <f>'[3]New ISB'!$AT132</f>
        <v>707166.44393063581</v>
      </c>
      <c r="N129" s="19">
        <f t="shared" si="9"/>
        <v>22729.83815028891</v>
      </c>
    </row>
    <row r="130" spans="1:14" x14ac:dyDescent="0.25">
      <c r="A130">
        <v>9294370</v>
      </c>
      <c r="B130" s="15">
        <v>4370</v>
      </c>
      <c r="C130" s="16" t="s">
        <v>139</v>
      </c>
      <c r="D130" s="17">
        <f>'[1]New ISB'!AT133</f>
        <v>626780.67973214784</v>
      </c>
      <c r="E130" s="18">
        <f>VLOOKUP($B130,'[2]budget projections'!B130:M275,6,FALSE)</f>
        <v>27432</v>
      </c>
      <c r="F130" s="19">
        <f>VLOOKUP($B130,'[2]budget projections'!B130:M275,9,FALSE)</f>
        <v>45859</v>
      </c>
      <c r="G130" s="20">
        <f>VLOOKUP($B130,'[2]budget projections'!B130:M275,12,FALSE)</f>
        <v>51245</v>
      </c>
      <c r="H130" s="21"/>
      <c r="I130" s="22">
        <f t="shared" si="5"/>
        <v>614245.06613750488</v>
      </c>
      <c r="J130" s="23">
        <f t="shared" si="6"/>
        <v>-12535.613594642957</v>
      </c>
      <c r="K130" s="17">
        <f t="shared" si="7"/>
        <v>595441.64574554039</v>
      </c>
      <c r="L130" s="23">
        <f t="shared" si="8"/>
        <v>-31339.03398660745</v>
      </c>
      <c r="M130" s="24">
        <f>'[3]New ISB'!$AT133</f>
        <v>642819.74004468566</v>
      </c>
      <c r="N130" s="19">
        <f t="shared" si="9"/>
        <v>16039.060312537826</v>
      </c>
    </row>
    <row r="131" spans="1:14" x14ac:dyDescent="0.25">
      <c r="A131">
        <v>9294401</v>
      </c>
      <c r="B131" s="15">
        <v>4401</v>
      </c>
      <c r="C131" s="16" t="s">
        <v>140</v>
      </c>
      <c r="D131" s="17">
        <f>'[1]New ISB'!AT134</f>
        <v>691074.25180831831</v>
      </c>
      <c r="E131" s="18">
        <f>VLOOKUP($B131,'[2]budget projections'!B131:M276,6,FALSE)</f>
        <v>-114461</v>
      </c>
      <c r="F131" s="19">
        <f>VLOOKUP($B131,'[2]budget projections'!B131:M276,9,FALSE)</f>
        <v>-180240.3</v>
      </c>
      <c r="G131" s="20">
        <f>VLOOKUP($B131,'[2]budget projections'!B131:M276,12,FALSE)</f>
        <v>0</v>
      </c>
      <c r="H131" s="21"/>
      <c r="I131" s="22">
        <f t="shared" si="5"/>
        <v>677252.76677215192</v>
      </c>
      <c r="J131" s="23">
        <f t="shared" si="6"/>
        <v>-13821.485036166385</v>
      </c>
      <c r="K131" s="17">
        <f t="shared" si="7"/>
        <v>656520.53921790235</v>
      </c>
      <c r="L131" s="23">
        <f t="shared" si="8"/>
        <v>-34553.712590415962</v>
      </c>
      <c r="M131" s="24">
        <f>'[3]New ISB'!$AT134</f>
        <v>710780.99773960211</v>
      </c>
      <c r="N131" s="19">
        <f t="shared" si="9"/>
        <v>19706.745931283804</v>
      </c>
    </row>
    <row r="132" spans="1:14" x14ac:dyDescent="0.25">
      <c r="A132">
        <v>9294404</v>
      </c>
      <c r="B132" s="15">
        <v>4404</v>
      </c>
      <c r="C132" s="16" t="s">
        <v>141</v>
      </c>
      <c r="D132" s="17">
        <f>'[1]New ISB'!AT135</f>
        <v>1196140.7520981089</v>
      </c>
      <c r="E132" s="18">
        <f>VLOOKUP($B132,'[2]budget projections'!B132:M277,6,FALSE)</f>
        <v>6386</v>
      </c>
      <c r="F132" s="19">
        <f>VLOOKUP($B132,'[2]budget projections'!B132:M277,9,FALSE)</f>
        <v>26273</v>
      </c>
      <c r="G132" s="20">
        <f>VLOOKUP($B132,'[2]budget projections'!B132:M277,12,FALSE)</f>
        <v>2160</v>
      </c>
      <c r="H132" s="21"/>
      <c r="I132" s="22">
        <f t="shared" ref="I132:I167" si="10">D132*0.98</f>
        <v>1172217.9370561466</v>
      </c>
      <c r="J132" s="23">
        <f t="shared" ref="J132:J167" si="11">I132-D132</f>
        <v>-23922.815041962313</v>
      </c>
      <c r="K132" s="17">
        <f t="shared" ref="K132:K167" si="12">D132*0.95</f>
        <v>1136333.7144932034</v>
      </c>
      <c r="L132" s="23">
        <f t="shared" ref="L132:L167" si="13">K132-D132</f>
        <v>-59807.037604905432</v>
      </c>
      <c r="M132" s="24">
        <f>'[3]New ISB'!$AT135</f>
        <v>1231300.1107016213</v>
      </c>
      <c r="N132" s="19">
        <f t="shared" ref="N132:N167" si="14">M132-D132</f>
        <v>35159.358603512403</v>
      </c>
    </row>
    <row r="133" spans="1:14" x14ac:dyDescent="0.25">
      <c r="A133">
        <v>9294441</v>
      </c>
      <c r="B133" s="15">
        <v>4441</v>
      </c>
      <c r="C133" s="16" t="s">
        <v>142</v>
      </c>
      <c r="D133" s="17">
        <f>'[1]New ISB'!AT136</f>
        <v>1701218.8921148872</v>
      </c>
      <c r="E133" s="18">
        <f>VLOOKUP($B133,'[2]budget projections'!B133:M278,6,FALSE)</f>
        <v>32483</v>
      </c>
      <c r="F133" s="19">
        <f>VLOOKUP($B133,'[2]budget projections'!B133:M278,9,FALSE)</f>
        <v>61194</v>
      </c>
      <c r="G133" s="20">
        <f>VLOOKUP($B133,'[2]budget projections'!B133:M278,12,FALSE)</f>
        <v>63084</v>
      </c>
      <c r="H133" s="21"/>
      <c r="I133" s="22">
        <f t="shared" si="10"/>
        <v>1667194.5142725895</v>
      </c>
      <c r="J133" s="23">
        <f t="shared" si="11"/>
        <v>-34024.377842297778</v>
      </c>
      <c r="K133" s="17">
        <f t="shared" si="12"/>
        <v>1616157.9475091428</v>
      </c>
      <c r="L133" s="23">
        <f t="shared" si="13"/>
        <v>-85060.944605744444</v>
      </c>
      <c r="M133" s="24">
        <f>'[3]New ISB'!$AT136</f>
        <v>1764829.382972081</v>
      </c>
      <c r="N133" s="19">
        <f t="shared" si="14"/>
        <v>63610.490857193712</v>
      </c>
    </row>
    <row r="134" spans="1:14" x14ac:dyDescent="0.25">
      <c r="A134">
        <v>9294620</v>
      </c>
      <c r="B134" s="15">
        <v>4620</v>
      </c>
      <c r="C134" s="16" t="s">
        <v>143</v>
      </c>
      <c r="D134" s="17">
        <f>'[1]New ISB'!AT137</f>
        <v>829317.96666666679</v>
      </c>
      <c r="E134" s="18">
        <f>VLOOKUP($B134,'[2]budget projections'!B134:M279,6,FALSE)</f>
        <v>59724.44</v>
      </c>
      <c r="F134" s="19">
        <f>VLOOKUP($B134,'[2]budget projections'!B134:M279,9,FALSE)</f>
        <v>35296.682395937212</v>
      </c>
      <c r="G134" s="20">
        <f>VLOOKUP($B134,'[2]budget projections'!B134:M279,12,FALSE)</f>
        <v>0</v>
      </c>
      <c r="H134" s="21"/>
      <c r="I134" s="22">
        <f t="shared" si="10"/>
        <v>812731.60733333346</v>
      </c>
      <c r="J134" s="23">
        <f t="shared" si="11"/>
        <v>-16586.359333333327</v>
      </c>
      <c r="K134" s="17">
        <f t="shared" si="12"/>
        <v>787852.06833333336</v>
      </c>
      <c r="L134" s="23">
        <f t="shared" si="13"/>
        <v>-41465.898333333433</v>
      </c>
      <c r="M134" s="24">
        <f>'[3]New ISB'!$AT137</f>
        <v>846268.43333333347</v>
      </c>
      <c r="N134" s="19">
        <f t="shared" si="14"/>
        <v>16950.466666666674</v>
      </c>
    </row>
    <row r="135" spans="1:14" x14ac:dyDescent="0.25">
      <c r="A135">
        <v>9294654</v>
      </c>
      <c r="B135" s="15">
        <v>4654</v>
      </c>
      <c r="C135" s="16" t="s">
        <v>144</v>
      </c>
      <c r="D135" s="17">
        <f>'[1]New ISB'!AT138</f>
        <v>1294104.3938294807</v>
      </c>
      <c r="E135" s="18">
        <f>VLOOKUP($B135,'[2]budget projections'!B135:M280,6,FALSE)</f>
        <v>0</v>
      </c>
      <c r="F135" s="19">
        <f>VLOOKUP($B135,'[2]budget projections'!B135:M280,9,FALSE)</f>
        <v>0</v>
      </c>
      <c r="G135" s="20">
        <f>VLOOKUP($B135,'[2]budget projections'!B135:M280,12,FALSE)</f>
        <v>0</v>
      </c>
      <c r="H135" s="21"/>
      <c r="I135" s="22">
        <f t="shared" si="10"/>
        <v>1268222.305952891</v>
      </c>
      <c r="J135" s="23">
        <f t="shared" si="11"/>
        <v>-25882.087876589736</v>
      </c>
      <c r="K135" s="17">
        <f t="shared" si="12"/>
        <v>1229399.1741380068</v>
      </c>
      <c r="L135" s="23">
        <f t="shared" si="13"/>
        <v>-64705.219691473991</v>
      </c>
      <c r="M135" s="24">
        <f>'[3]New ISB'!$AT138</f>
        <v>1348085.3405534495</v>
      </c>
      <c r="N135" s="19">
        <f t="shared" si="14"/>
        <v>53980.946723968722</v>
      </c>
    </row>
    <row r="136" spans="1:14" x14ac:dyDescent="0.25">
      <c r="A136">
        <v>9294800</v>
      </c>
      <c r="B136" s="15">
        <v>4800</v>
      </c>
      <c r="C136" s="16" t="s">
        <v>145</v>
      </c>
      <c r="D136" s="17">
        <f>'[1]New ISB'!AT139</f>
        <v>1810460.9114617521</v>
      </c>
      <c r="E136" s="18">
        <f>VLOOKUP($B136,'[2]budget projections'!B136:M281,6,FALSE)</f>
        <v>84967</v>
      </c>
      <c r="F136" s="19">
        <f>VLOOKUP($B136,'[2]budget projections'!B136:M281,9,FALSE)</f>
        <v>81895</v>
      </c>
      <c r="G136" s="20">
        <f>VLOOKUP($B136,'[2]budget projections'!B136:M281,12,FALSE)</f>
        <v>27565</v>
      </c>
      <c r="H136" s="21"/>
      <c r="I136" s="22">
        <f t="shared" si="10"/>
        <v>1774251.693232517</v>
      </c>
      <c r="J136" s="23">
        <f t="shared" si="11"/>
        <v>-36209.21822923515</v>
      </c>
      <c r="K136" s="17">
        <f t="shared" si="12"/>
        <v>1719937.8658886645</v>
      </c>
      <c r="L136" s="23">
        <f t="shared" si="13"/>
        <v>-90523.045573087642</v>
      </c>
      <c r="M136" s="24">
        <f>'[3]New ISB'!$AT139</f>
        <v>1891083.1569084288</v>
      </c>
      <c r="N136" s="19">
        <f t="shared" si="14"/>
        <v>80622.245446676621</v>
      </c>
    </row>
    <row r="137" spans="1:14" x14ac:dyDescent="0.25">
      <c r="A137">
        <v>9294802</v>
      </c>
      <c r="B137" s="15">
        <v>4802</v>
      </c>
      <c r="C137" s="16" t="s">
        <v>146</v>
      </c>
      <c r="D137" s="17">
        <f>'[1]New ISB'!AT140</f>
        <v>872137.28721028124</v>
      </c>
      <c r="E137" s="18">
        <f>VLOOKUP($B137,'[2]budget projections'!B137:M282,6,FALSE)</f>
        <v>29432</v>
      </c>
      <c r="F137" s="19">
        <f>VLOOKUP($B137,'[2]budget projections'!B137:M282,9,FALSE)</f>
        <v>44499</v>
      </c>
      <c r="G137" s="20">
        <f>VLOOKUP($B137,'[2]budget projections'!B137:M282,12,FALSE)</f>
        <v>37247</v>
      </c>
      <c r="H137" s="21"/>
      <c r="I137" s="22">
        <f t="shared" si="10"/>
        <v>854694.54146607558</v>
      </c>
      <c r="J137" s="23">
        <f t="shared" si="11"/>
        <v>-17442.745744205662</v>
      </c>
      <c r="K137" s="17">
        <f t="shared" si="12"/>
        <v>828530.42284976714</v>
      </c>
      <c r="L137" s="23">
        <f t="shared" si="13"/>
        <v>-43606.864360514097</v>
      </c>
      <c r="M137" s="24">
        <f>'[3]New ISB'!$AT140</f>
        <v>904825.66085638921</v>
      </c>
      <c r="N137" s="19">
        <f t="shared" si="14"/>
        <v>32688.373646107968</v>
      </c>
    </row>
    <row r="138" spans="1:14" x14ac:dyDescent="0.25">
      <c r="A138">
        <v>9294810</v>
      </c>
      <c r="B138" s="15">
        <v>4810</v>
      </c>
      <c r="C138" s="16" t="s">
        <v>147</v>
      </c>
      <c r="D138" s="17">
        <f>'[1]New ISB'!AT141</f>
        <v>749847.59389477991</v>
      </c>
      <c r="E138" s="18">
        <f>VLOOKUP($B138,'[2]budget projections'!B138:M283,6,FALSE)</f>
        <v>95778.33</v>
      </c>
      <c r="F138" s="19">
        <f>VLOOKUP($B138,'[2]budget projections'!B138:M283,9,FALSE)</f>
        <v>58255.730000000025</v>
      </c>
      <c r="G138" s="20">
        <f>VLOOKUP($B138,'[2]budget projections'!B138:M283,12,FALSE)</f>
        <v>0</v>
      </c>
      <c r="H138" s="21"/>
      <c r="I138" s="22">
        <f t="shared" si="10"/>
        <v>734850.64201688429</v>
      </c>
      <c r="J138" s="23">
        <f t="shared" si="11"/>
        <v>-14996.951877895626</v>
      </c>
      <c r="K138" s="17">
        <f t="shared" si="12"/>
        <v>712355.21420004091</v>
      </c>
      <c r="L138" s="23">
        <f t="shared" si="13"/>
        <v>-37492.379694739007</v>
      </c>
      <c r="M138" s="24">
        <f>'[3]New ISB'!$AT141</f>
        <v>773381.73661720823</v>
      </c>
      <c r="N138" s="19">
        <f t="shared" si="14"/>
        <v>23534.142722428311</v>
      </c>
    </row>
    <row r="139" spans="1:14" x14ac:dyDescent="0.25">
      <c r="A139">
        <v>9294818</v>
      </c>
      <c r="B139" s="15">
        <v>4818</v>
      </c>
      <c r="C139" s="16" t="s">
        <v>148</v>
      </c>
      <c r="D139" s="17">
        <f>'[1]New ISB'!AT142</f>
        <v>503529.57710844302</v>
      </c>
      <c r="E139" s="18">
        <f>VLOOKUP($B139,'[2]budget projections'!B139:M284,6,FALSE)</f>
        <v>1628</v>
      </c>
      <c r="F139" s="19">
        <f>VLOOKUP($B139,'[2]budget projections'!B139:M284,9,FALSE)</f>
        <v>3686</v>
      </c>
      <c r="G139" s="20">
        <f>VLOOKUP($B139,'[2]budget projections'!B139:M284,12,FALSE)</f>
        <v>-70829</v>
      </c>
      <c r="H139" s="21"/>
      <c r="I139" s="22">
        <f t="shared" si="10"/>
        <v>493458.98556627415</v>
      </c>
      <c r="J139" s="23">
        <f t="shared" si="11"/>
        <v>-10070.59154216887</v>
      </c>
      <c r="K139" s="17">
        <f t="shared" si="12"/>
        <v>478353.09825302084</v>
      </c>
      <c r="L139" s="23">
        <f t="shared" si="13"/>
        <v>-25176.478855422174</v>
      </c>
      <c r="M139" s="24">
        <f>'[3]New ISB'!$AT142</f>
        <v>515900.70663586888</v>
      </c>
      <c r="N139" s="19">
        <f t="shared" si="14"/>
        <v>12371.129527425859</v>
      </c>
    </row>
    <row r="140" spans="1:14" x14ac:dyDescent="0.25">
      <c r="A140">
        <v>9294130</v>
      </c>
      <c r="B140" s="15">
        <v>4130</v>
      </c>
      <c r="C140" s="16" t="s">
        <v>149</v>
      </c>
      <c r="D140" s="17">
        <f>'[1]New ISB'!AT143</f>
        <v>2332616.3493772824</v>
      </c>
      <c r="E140" s="18">
        <f>VLOOKUP($B140,'[2]budget projections'!B140:M285,6,FALSE)</f>
        <v>0</v>
      </c>
      <c r="F140" s="19">
        <f>VLOOKUP($B140,'[2]budget projections'!B140:M285,9,FALSE)</f>
        <v>0</v>
      </c>
      <c r="G140" s="20">
        <f>VLOOKUP($B140,'[2]budget projections'!B140:M285,12,FALSE)</f>
        <v>0</v>
      </c>
      <c r="H140" s="21"/>
      <c r="I140" s="22">
        <f t="shared" si="10"/>
        <v>2285964.022389737</v>
      </c>
      <c r="J140" s="23">
        <f t="shared" si="11"/>
        <v>-46652.326987545472</v>
      </c>
      <c r="K140" s="17">
        <f t="shared" si="12"/>
        <v>2215985.5319084181</v>
      </c>
      <c r="L140" s="23">
        <f t="shared" si="13"/>
        <v>-116630.81746886438</v>
      </c>
      <c r="M140" s="24">
        <f>'[3]New ISB'!$AT143</f>
        <v>2353352.2057776945</v>
      </c>
      <c r="N140" s="19">
        <f t="shared" si="14"/>
        <v>20735.856400412042</v>
      </c>
    </row>
    <row r="141" spans="1:14" x14ac:dyDescent="0.25">
      <c r="A141">
        <v>9294369</v>
      </c>
      <c r="B141" s="15">
        <v>4369</v>
      </c>
      <c r="C141" s="16" t="s">
        <v>150</v>
      </c>
      <c r="D141" s="17">
        <f>'[1]New ISB'!AT144</f>
        <v>2696347.3513581702</v>
      </c>
      <c r="E141" s="18">
        <f>VLOOKUP($B141,'[2]budget projections'!B141:M286,6,FALSE)</f>
        <v>120412</v>
      </c>
      <c r="F141" s="19">
        <f>VLOOKUP($B141,'[2]budget projections'!B141:M286,9,FALSE)</f>
        <v>-92661.459999999963</v>
      </c>
      <c r="G141" s="20">
        <f>VLOOKUP($B141,'[2]budget projections'!B141:M286,12,FALSE)</f>
        <v>-441940.79000000004</v>
      </c>
      <c r="H141" s="21"/>
      <c r="I141" s="22">
        <f t="shared" si="10"/>
        <v>2642420.4043310066</v>
      </c>
      <c r="J141" s="23">
        <f t="shared" si="11"/>
        <v>-53926.94702716358</v>
      </c>
      <c r="K141" s="17">
        <f t="shared" si="12"/>
        <v>2561529.9837902617</v>
      </c>
      <c r="L141" s="23">
        <f t="shared" si="13"/>
        <v>-134817.36756790848</v>
      </c>
      <c r="M141" s="24">
        <f>'[3]New ISB'!$AT144</f>
        <v>2699606.0815742998</v>
      </c>
      <c r="N141" s="19">
        <f t="shared" si="14"/>
        <v>3258.730216129683</v>
      </c>
    </row>
    <row r="142" spans="1:14" x14ac:dyDescent="0.25">
      <c r="A142">
        <v>9294415</v>
      </c>
      <c r="B142" s="15">
        <v>4415</v>
      </c>
      <c r="C142" s="16" t="s">
        <v>151</v>
      </c>
      <c r="D142" s="17">
        <f>'[1]New ISB'!AT145</f>
        <v>5333703.2267846307</v>
      </c>
      <c r="E142" s="18">
        <f>VLOOKUP($B142,'[2]budget projections'!B142:M287,6,FALSE)</f>
        <v>169716</v>
      </c>
      <c r="F142" s="19">
        <f>VLOOKUP($B142,'[2]budget projections'!B142:M287,9,FALSE)</f>
        <v>100338</v>
      </c>
      <c r="G142" s="20">
        <f>VLOOKUP($B142,'[2]budget projections'!B142:M287,12,FALSE)</f>
        <v>-78316</v>
      </c>
      <c r="H142" s="21"/>
      <c r="I142" s="22">
        <f t="shared" si="10"/>
        <v>5227029.1622489383</v>
      </c>
      <c r="J142" s="23">
        <f t="shared" si="11"/>
        <v>-106674.06453569233</v>
      </c>
      <c r="K142" s="17">
        <f t="shared" si="12"/>
        <v>5067018.0654453989</v>
      </c>
      <c r="L142" s="23">
        <f t="shared" si="13"/>
        <v>-266685.16133923177</v>
      </c>
      <c r="M142" s="24">
        <f>'[3]New ISB'!$AT145</f>
        <v>5379265.0973441182</v>
      </c>
      <c r="N142" s="19">
        <f t="shared" si="14"/>
        <v>45561.870559487492</v>
      </c>
    </row>
    <row r="143" spans="1:14" x14ac:dyDescent="0.25">
      <c r="A143">
        <v>9294417</v>
      </c>
      <c r="B143" s="15">
        <v>4417</v>
      </c>
      <c r="C143" s="16" t="s">
        <v>152</v>
      </c>
      <c r="D143" s="17">
        <f>'[1]New ISB'!AT146</f>
        <v>4340650.0960430549</v>
      </c>
      <c r="E143" s="18">
        <f>VLOOKUP($B143,'[2]budget projections'!B143:M288,6,FALSE)</f>
        <v>-34486</v>
      </c>
      <c r="F143" s="19">
        <f>VLOOKUP($B143,'[2]budget projections'!B143:M288,9,FALSE)</f>
        <v>109493</v>
      </c>
      <c r="G143" s="20">
        <f>VLOOKUP($B143,'[2]budget projections'!B143:M288,12,FALSE)</f>
        <v>38240</v>
      </c>
      <c r="H143" s="21"/>
      <c r="I143" s="22">
        <f t="shared" si="10"/>
        <v>4253837.0941221938</v>
      </c>
      <c r="J143" s="23">
        <f t="shared" si="11"/>
        <v>-86813.001920861192</v>
      </c>
      <c r="K143" s="17">
        <f t="shared" si="12"/>
        <v>4123617.591240902</v>
      </c>
      <c r="L143" s="23">
        <f t="shared" si="13"/>
        <v>-217032.50480215298</v>
      </c>
      <c r="M143" s="24">
        <f>'[3]New ISB'!$AT146</f>
        <v>4368444.0642931517</v>
      </c>
      <c r="N143" s="19">
        <f t="shared" si="14"/>
        <v>27793.968250096776</v>
      </c>
    </row>
    <row r="144" spans="1:14" x14ac:dyDescent="0.25">
      <c r="A144">
        <v>9294426</v>
      </c>
      <c r="B144" s="15">
        <v>4426</v>
      </c>
      <c r="C144" s="16" t="s">
        <v>153</v>
      </c>
      <c r="D144" s="17">
        <f>'[1]New ISB'!AT147</f>
        <v>3793255.5075305873</v>
      </c>
      <c r="E144" s="18">
        <f>VLOOKUP($B144,'[2]budget projections'!B144:M289,6,FALSE)</f>
        <v>114607</v>
      </c>
      <c r="F144" s="19">
        <f>VLOOKUP($B144,'[2]budget projections'!B144:M289,9,FALSE)</f>
        <v>-83456</v>
      </c>
      <c r="G144" s="20">
        <f>VLOOKUP($B144,'[2]budget projections'!B144:M289,12,FALSE)</f>
        <v>-241401</v>
      </c>
      <c r="H144" s="21"/>
      <c r="I144" s="22">
        <f t="shared" si="10"/>
        <v>3717390.3973799753</v>
      </c>
      <c r="J144" s="23">
        <f t="shared" si="11"/>
        <v>-75865.110150611959</v>
      </c>
      <c r="K144" s="17">
        <f t="shared" si="12"/>
        <v>3603592.7321540578</v>
      </c>
      <c r="L144" s="23">
        <f t="shared" si="13"/>
        <v>-189662.77537652943</v>
      </c>
      <c r="M144" s="24">
        <f>'[3]New ISB'!$AT147</f>
        <v>3813919.5775294597</v>
      </c>
      <c r="N144" s="19">
        <f t="shared" si="14"/>
        <v>20664.069998872466</v>
      </c>
    </row>
    <row r="145" spans="1:14" x14ac:dyDescent="0.25">
      <c r="A145">
        <v>9294434</v>
      </c>
      <c r="B145" s="15">
        <v>4434</v>
      </c>
      <c r="C145" s="16" t="s">
        <v>154</v>
      </c>
      <c r="D145" s="17">
        <f>'[1]New ISB'!AT148</f>
        <v>3113670.6483920021</v>
      </c>
      <c r="E145" s="18">
        <f>VLOOKUP($B145,'[2]budget projections'!B145:M290,6,FALSE)</f>
        <v>-395996</v>
      </c>
      <c r="F145" s="19">
        <f>VLOOKUP($B145,'[2]budget projections'!B145:M290,9,FALSE)</f>
        <v>-322147</v>
      </c>
      <c r="G145" s="20">
        <f>VLOOKUP($B145,'[2]budget projections'!B145:M290,12,FALSE)</f>
        <v>11111</v>
      </c>
      <c r="H145" s="21"/>
      <c r="I145" s="22">
        <f t="shared" si="10"/>
        <v>3051397.2354241619</v>
      </c>
      <c r="J145" s="23">
        <f t="shared" si="11"/>
        <v>-62273.41296784021</v>
      </c>
      <c r="K145" s="17">
        <f t="shared" si="12"/>
        <v>2957987.115972402</v>
      </c>
      <c r="L145" s="23">
        <f t="shared" si="13"/>
        <v>-155683.53241960006</v>
      </c>
      <c r="M145" s="24">
        <f>'[3]New ISB'!$AT148</f>
        <v>3124916.1613557036</v>
      </c>
      <c r="N145" s="19">
        <f t="shared" si="14"/>
        <v>11245.512963701505</v>
      </c>
    </row>
    <row r="146" spans="1:14" x14ac:dyDescent="0.25">
      <c r="A146">
        <v>9294438</v>
      </c>
      <c r="B146" s="15">
        <v>4438</v>
      </c>
      <c r="C146" s="16" t="s">
        <v>155</v>
      </c>
      <c r="D146" s="17">
        <f>'[1]New ISB'!AT149</f>
        <v>3770281.3200380867</v>
      </c>
      <c r="E146" s="18">
        <f>VLOOKUP($B146,'[2]budget projections'!B146:M291,6,FALSE)</f>
        <v>-342215</v>
      </c>
      <c r="F146" s="19">
        <f>VLOOKUP($B146,'[2]budget projections'!B146:M291,9,FALSE)</f>
        <v>-175354</v>
      </c>
      <c r="G146" s="20">
        <f>VLOOKUP($B146,'[2]budget projections'!B146:M291,12,FALSE)</f>
        <v>193637</v>
      </c>
      <c r="H146" s="21"/>
      <c r="I146" s="22">
        <f t="shared" si="10"/>
        <v>3694875.693637325</v>
      </c>
      <c r="J146" s="23">
        <f t="shared" si="11"/>
        <v>-75405.626400761772</v>
      </c>
      <c r="K146" s="17">
        <f t="shared" si="12"/>
        <v>3581767.2540361821</v>
      </c>
      <c r="L146" s="23">
        <f t="shared" si="13"/>
        <v>-188514.06600190466</v>
      </c>
      <c r="M146" s="24">
        <f>'[3]New ISB'!$AT149</f>
        <v>3784498.1471607317</v>
      </c>
      <c r="N146" s="19">
        <f t="shared" si="14"/>
        <v>14216.827122644987</v>
      </c>
    </row>
    <row r="147" spans="1:14" x14ac:dyDescent="0.25">
      <c r="A147">
        <v>9294439</v>
      </c>
      <c r="B147" s="15">
        <v>4439</v>
      </c>
      <c r="C147" s="16" t="s">
        <v>156</v>
      </c>
      <c r="D147" s="17">
        <f>'[1]New ISB'!AT150</f>
        <v>1646394.5306692608</v>
      </c>
      <c r="E147" s="18">
        <f>VLOOKUP($B147,'[2]budget projections'!B147:M292,6,FALSE)</f>
        <v>93590</v>
      </c>
      <c r="F147" s="19">
        <f>VLOOKUP($B147,'[2]budget projections'!B147:M292,9,FALSE)</f>
        <v>88018</v>
      </c>
      <c r="G147" s="20">
        <f>VLOOKUP($B147,'[2]budget projections'!B147:M292,12,FALSE)</f>
        <v>-80307</v>
      </c>
      <c r="H147" s="21"/>
      <c r="I147" s="22">
        <f t="shared" si="10"/>
        <v>1613466.6400558755</v>
      </c>
      <c r="J147" s="23">
        <f t="shared" si="11"/>
        <v>-32927.890613385243</v>
      </c>
      <c r="K147" s="17">
        <f t="shared" si="12"/>
        <v>1564074.8041357975</v>
      </c>
      <c r="L147" s="23">
        <f t="shared" si="13"/>
        <v>-82319.726533463225</v>
      </c>
      <c r="M147" s="24">
        <f>'[3]New ISB'!$AT150</f>
        <v>1640301.8421504542</v>
      </c>
      <c r="N147" s="19">
        <f t="shared" si="14"/>
        <v>-6092.6885188065935</v>
      </c>
    </row>
    <row r="148" spans="1:14" x14ac:dyDescent="0.25">
      <c r="A148">
        <v>9295400</v>
      </c>
      <c r="B148" s="15">
        <v>5400</v>
      </c>
      <c r="C148" s="16" t="s">
        <v>157</v>
      </c>
      <c r="D148" s="17">
        <f>'[1]New ISB'!AT151</f>
        <v>2221724.83887468</v>
      </c>
      <c r="E148" s="18">
        <f>VLOOKUP($B148,'[2]budget projections'!B148:M293,6,FALSE)</f>
        <v>131630</v>
      </c>
      <c r="F148" s="19">
        <f>VLOOKUP($B148,'[2]budget projections'!B148:M293,9,FALSE)</f>
        <v>-42964</v>
      </c>
      <c r="G148" s="20">
        <f>VLOOKUP($B148,'[2]budget projections'!B148:M293,12,FALSE)</f>
        <v>-365593</v>
      </c>
      <c r="H148" s="21"/>
      <c r="I148" s="22">
        <f t="shared" si="10"/>
        <v>2177290.3420971865</v>
      </c>
      <c r="J148" s="23">
        <f t="shared" si="11"/>
        <v>-44434.496777493507</v>
      </c>
      <c r="K148" s="17">
        <f t="shared" si="12"/>
        <v>2110638.5969309458</v>
      </c>
      <c r="L148" s="23">
        <f t="shared" si="13"/>
        <v>-111086.24194373423</v>
      </c>
      <c r="M148" s="24">
        <f>'[3]New ISB'!$AT151</f>
        <v>2206717.6393861892</v>
      </c>
      <c r="N148" s="19">
        <f t="shared" si="14"/>
        <v>-15007.19948849082</v>
      </c>
    </row>
    <row r="149" spans="1:14" x14ac:dyDescent="0.25">
      <c r="A149">
        <v>9292000</v>
      </c>
      <c r="B149" s="15">
        <v>2000</v>
      </c>
      <c r="C149" s="16" t="s">
        <v>158</v>
      </c>
      <c r="D149" s="17">
        <f>'[1]New ISB'!AT152</f>
        <v>547968.15292178409</v>
      </c>
      <c r="E149" s="18">
        <f>VLOOKUP($B149,'[2]budget projections'!B149:M294,6,FALSE)</f>
        <v>0</v>
      </c>
      <c r="F149" s="19">
        <f>VLOOKUP($B149,'[2]budget projections'!B149:M294,9,FALSE)</f>
        <v>0</v>
      </c>
      <c r="G149" s="20">
        <f>VLOOKUP($B149,'[2]budget projections'!B149:M294,12,FALSE)</f>
        <v>0</v>
      </c>
      <c r="H149" s="21"/>
      <c r="I149" s="22">
        <f t="shared" si="10"/>
        <v>537008.78986334836</v>
      </c>
      <c r="J149" s="23">
        <f t="shared" si="11"/>
        <v>-10959.363058435731</v>
      </c>
      <c r="K149" s="17">
        <f t="shared" si="12"/>
        <v>520569.74527569488</v>
      </c>
      <c r="L149" s="23">
        <f t="shared" si="13"/>
        <v>-27398.40764608921</v>
      </c>
      <c r="M149" s="24">
        <f>'[3]New ISB'!$AT152</f>
        <v>555638.53652549663</v>
      </c>
      <c r="N149" s="19">
        <f t="shared" si="14"/>
        <v>7670.3836037125438</v>
      </c>
    </row>
    <row r="150" spans="1:14" x14ac:dyDescent="0.25">
      <c r="A150">
        <v>9292121</v>
      </c>
      <c r="B150" s="15">
        <v>2121</v>
      </c>
      <c r="C150" s="16" t="s">
        <v>159</v>
      </c>
      <c r="D150" s="17">
        <f>'[1]New ISB'!AT153</f>
        <v>689774.17100488488</v>
      </c>
      <c r="E150" s="18">
        <f>VLOOKUP($B150,'[2]budget projections'!B150:M295,6,FALSE)</f>
        <v>0</v>
      </c>
      <c r="F150" s="19">
        <f>VLOOKUP($B150,'[2]budget projections'!B150:M295,9,FALSE)</f>
        <v>0</v>
      </c>
      <c r="G150" s="20">
        <f>VLOOKUP($B150,'[2]budget projections'!B150:M295,12,FALSE)</f>
        <v>0</v>
      </c>
      <c r="H150" s="21"/>
      <c r="I150" s="22">
        <f t="shared" si="10"/>
        <v>675978.68758478714</v>
      </c>
      <c r="J150" s="23">
        <f t="shared" si="11"/>
        <v>-13795.483420097735</v>
      </c>
      <c r="K150" s="17">
        <f t="shared" si="12"/>
        <v>655285.46245464066</v>
      </c>
      <c r="L150" s="23">
        <f t="shared" si="13"/>
        <v>-34488.708550244221</v>
      </c>
      <c r="M150" s="24">
        <f>'[3]New ISB'!$AT153</f>
        <v>702094.5437516243</v>
      </c>
      <c r="N150" s="19">
        <f t="shared" si="14"/>
        <v>12320.37274673942</v>
      </c>
    </row>
    <row r="151" spans="1:14" x14ac:dyDescent="0.25">
      <c r="A151">
        <v>9292398</v>
      </c>
      <c r="B151" s="15">
        <v>2398</v>
      </c>
      <c r="C151" s="16" t="s">
        <v>160</v>
      </c>
      <c r="D151" s="17">
        <f>'[1]New ISB'!AT154</f>
        <v>1621170.7522734101</v>
      </c>
      <c r="E151" s="18">
        <f>VLOOKUP($B151,'[2]budget projections'!B151:M296,6,FALSE)</f>
        <v>0</v>
      </c>
      <c r="F151" s="19">
        <f>VLOOKUP($B151,'[2]budget projections'!B151:M296,9,FALSE)</f>
        <v>0</v>
      </c>
      <c r="G151" s="20">
        <f>VLOOKUP($B151,'[2]budget projections'!B151:M296,12,FALSE)</f>
        <v>0</v>
      </c>
      <c r="H151" s="21"/>
      <c r="I151" s="22">
        <f t="shared" si="10"/>
        <v>1588747.337227942</v>
      </c>
      <c r="J151" s="23">
        <f t="shared" si="11"/>
        <v>-32423.415045468137</v>
      </c>
      <c r="K151" s="17">
        <f t="shared" si="12"/>
        <v>1540112.2146597395</v>
      </c>
      <c r="L151" s="23">
        <f t="shared" si="13"/>
        <v>-81058.537613670575</v>
      </c>
      <c r="M151" s="24">
        <f>'[3]New ISB'!$AT154</f>
        <v>1582690.979641391</v>
      </c>
      <c r="N151" s="19">
        <f t="shared" si="14"/>
        <v>-38479.772632019129</v>
      </c>
    </row>
    <row r="152" spans="1:14" x14ac:dyDescent="0.25">
      <c r="A152">
        <v>9292405</v>
      </c>
      <c r="B152" s="15">
        <v>2405</v>
      </c>
      <c r="C152" s="16" t="s">
        <v>161</v>
      </c>
      <c r="D152" s="17">
        <f>'[1]New ISB'!AT155</f>
        <v>1682784.0404450423</v>
      </c>
      <c r="E152" s="18">
        <f>VLOOKUP($B152,'[2]budget projections'!B152:M297,6,FALSE)</f>
        <v>0</v>
      </c>
      <c r="F152" s="19">
        <f>VLOOKUP($B152,'[2]budget projections'!B152:M297,9,FALSE)</f>
        <v>0</v>
      </c>
      <c r="G152" s="20">
        <f>VLOOKUP($B152,'[2]budget projections'!B152:M297,12,FALSE)</f>
        <v>0</v>
      </c>
      <c r="H152" s="21"/>
      <c r="I152" s="22">
        <f t="shared" si="10"/>
        <v>1649128.3596361415</v>
      </c>
      <c r="J152" s="23">
        <f t="shared" si="11"/>
        <v>-33655.680808900855</v>
      </c>
      <c r="K152" s="17">
        <f t="shared" si="12"/>
        <v>1598644.8384227902</v>
      </c>
      <c r="L152" s="23">
        <f t="shared" si="13"/>
        <v>-84139.202022252139</v>
      </c>
      <c r="M152" s="24">
        <f>'[3]New ISB'!$AT155</f>
        <v>1582962.2801555356</v>
      </c>
      <c r="N152" s="19">
        <f t="shared" si="14"/>
        <v>-99821.760289506754</v>
      </c>
    </row>
    <row r="153" spans="1:14" x14ac:dyDescent="0.25">
      <c r="A153">
        <v>9292417</v>
      </c>
      <c r="B153" s="15">
        <v>2417</v>
      </c>
      <c r="C153" s="16" t="s">
        <v>162</v>
      </c>
      <c r="D153" s="17">
        <f>'[1]New ISB'!AT156</f>
        <v>1728669.2380636851</v>
      </c>
      <c r="E153" s="18">
        <f>VLOOKUP($B153,'[2]budget projections'!B153:M298,6,FALSE)</f>
        <v>0</v>
      </c>
      <c r="F153" s="19">
        <f>VLOOKUP($B153,'[2]budget projections'!B153:M298,9,FALSE)</f>
        <v>0</v>
      </c>
      <c r="G153" s="20">
        <f>VLOOKUP($B153,'[2]budget projections'!B153:M298,12,FALSE)</f>
        <v>0</v>
      </c>
      <c r="H153" s="21"/>
      <c r="I153" s="22">
        <f t="shared" si="10"/>
        <v>1694095.8533024115</v>
      </c>
      <c r="J153" s="23">
        <f t="shared" si="11"/>
        <v>-34573.384761273628</v>
      </c>
      <c r="K153" s="17">
        <f t="shared" si="12"/>
        <v>1642235.7761605007</v>
      </c>
      <c r="L153" s="23">
        <f t="shared" si="13"/>
        <v>-86433.461903184419</v>
      </c>
      <c r="M153" s="24">
        <f>'[3]New ISB'!$AT156</f>
        <v>1675237.3363738423</v>
      </c>
      <c r="N153" s="19">
        <f t="shared" si="14"/>
        <v>-53431.901689842809</v>
      </c>
    </row>
    <row r="154" spans="1:14" x14ac:dyDescent="0.25">
      <c r="A154">
        <v>9293770</v>
      </c>
      <c r="B154" s="15">
        <v>3770</v>
      </c>
      <c r="C154" s="16" t="s">
        <v>163</v>
      </c>
      <c r="D154" s="17">
        <f>'[1]New ISB'!AT157</f>
        <v>509120.50835616438</v>
      </c>
      <c r="E154" s="18">
        <f>VLOOKUP($B154,'[2]budget projections'!B154:M299,6,FALSE)</f>
        <v>0</v>
      </c>
      <c r="F154" s="19">
        <f>VLOOKUP($B154,'[2]budget projections'!B154:M299,9,FALSE)</f>
        <v>0</v>
      </c>
      <c r="G154" s="20">
        <f>VLOOKUP($B154,'[2]budget projections'!B154:M299,12,FALSE)</f>
        <v>0</v>
      </c>
      <c r="H154" s="21"/>
      <c r="I154" s="22">
        <f t="shared" si="10"/>
        <v>498938.09818904108</v>
      </c>
      <c r="J154" s="23">
        <f t="shared" si="11"/>
        <v>-10182.410167123307</v>
      </c>
      <c r="K154" s="17">
        <f t="shared" si="12"/>
        <v>483664.48293835612</v>
      </c>
      <c r="L154" s="23">
        <f t="shared" si="13"/>
        <v>-25456.025417808269</v>
      </c>
      <c r="M154" s="24">
        <f>'[3]New ISB'!$AT157</f>
        <v>530065.17678082199</v>
      </c>
      <c r="N154" s="19">
        <f t="shared" si="14"/>
        <v>20944.668424657604</v>
      </c>
    </row>
    <row r="155" spans="1:14" x14ac:dyDescent="0.25">
      <c r="A155">
        <v>9293917</v>
      </c>
      <c r="B155" s="15">
        <v>3917</v>
      </c>
      <c r="C155" s="16" t="s">
        <v>164</v>
      </c>
      <c r="D155" s="17">
        <f>'[1]New ISB'!AT158</f>
        <v>482254.46311708336</v>
      </c>
      <c r="E155" s="18">
        <f>VLOOKUP($B155,'[2]budget projections'!B155:M300,6,FALSE)</f>
        <v>0</v>
      </c>
      <c r="F155" s="19">
        <f>VLOOKUP($B155,'[2]budget projections'!B155:M300,9,FALSE)</f>
        <v>0</v>
      </c>
      <c r="G155" s="20">
        <f>VLOOKUP($B155,'[2]budget projections'!B155:M300,12,FALSE)</f>
        <v>0</v>
      </c>
      <c r="H155" s="21"/>
      <c r="I155" s="22">
        <f t="shared" si="10"/>
        <v>472609.37385474169</v>
      </c>
      <c r="J155" s="23">
        <f t="shared" si="11"/>
        <v>-9645.089262341673</v>
      </c>
      <c r="K155" s="17">
        <f t="shared" si="12"/>
        <v>458141.73996122915</v>
      </c>
      <c r="L155" s="23">
        <f t="shared" si="13"/>
        <v>-24112.723155854212</v>
      </c>
      <c r="M155" s="24">
        <f>'[3]New ISB'!$AT158</f>
        <v>504880.00819258572</v>
      </c>
      <c r="N155" s="19">
        <f t="shared" si="14"/>
        <v>22625.545075502363</v>
      </c>
    </row>
    <row r="156" spans="1:14" x14ac:dyDescent="0.25">
      <c r="A156">
        <v>9294000</v>
      </c>
      <c r="B156" s="15">
        <v>4000</v>
      </c>
      <c r="C156" s="16" t="s">
        <v>165</v>
      </c>
      <c r="D156" s="17">
        <f>'[1]New ISB'!AT159</f>
        <v>2005136.5693279353</v>
      </c>
      <c r="E156" s="18">
        <f>VLOOKUP($B156,'[2]budget projections'!B156:M301,6,FALSE)</f>
        <v>0</v>
      </c>
      <c r="F156" s="19">
        <f>VLOOKUP($B156,'[2]budget projections'!B156:M301,9,FALSE)</f>
        <v>0</v>
      </c>
      <c r="G156" s="20">
        <f>VLOOKUP($B156,'[2]budget projections'!B156:M301,12,FALSE)</f>
        <v>0</v>
      </c>
      <c r="H156" s="21"/>
      <c r="I156" s="22">
        <f t="shared" si="10"/>
        <v>1965033.8379413765</v>
      </c>
      <c r="J156" s="23">
        <f t="shared" si="11"/>
        <v>-40102.731386558851</v>
      </c>
      <c r="K156" s="17">
        <f t="shared" si="12"/>
        <v>1904879.7408615386</v>
      </c>
      <c r="L156" s="23">
        <f t="shared" si="13"/>
        <v>-100256.82846639678</v>
      </c>
      <c r="M156" s="24">
        <f>'[3]New ISB'!$AT159</f>
        <v>2075408.1581862348</v>
      </c>
      <c r="N156" s="19">
        <f t="shared" si="14"/>
        <v>70271.588858299423</v>
      </c>
    </row>
    <row r="157" spans="1:14" x14ac:dyDescent="0.25">
      <c r="A157">
        <v>9294122</v>
      </c>
      <c r="B157" s="15">
        <v>4122</v>
      </c>
      <c r="C157" s="16" t="s">
        <v>166</v>
      </c>
      <c r="D157" s="17">
        <f>'[1]New ISB'!AT160</f>
        <v>915711.39889904927</v>
      </c>
      <c r="E157" s="18">
        <f>VLOOKUP($B157,'[2]budget projections'!B157:M302,6,FALSE)</f>
        <v>0</v>
      </c>
      <c r="F157" s="19">
        <f>VLOOKUP($B157,'[2]budget projections'!B157:M302,9,FALSE)</f>
        <v>0</v>
      </c>
      <c r="G157" s="20">
        <f>VLOOKUP($B157,'[2]budget projections'!B157:M302,12,FALSE)</f>
        <v>0</v>
      </c>
      <c r="H157" s="21"/>
      <c r="I157" s="22">
        <f t="shared" si="10"/>
        <v>897397.17092106829</v>
      </c>
      <c r="J157" s="23">
        <f t="shared" si="11"/>
        <v>-18314.227977980976</v>
      </c>
      <c r="K157" s="17">
        <f t="shared" si="12"/>
        <v>869925.82895409677</v>
      </c>
      <c r="L157" s="23">
        <f t="shared" si="13"/>
        <v>-45785.569944952498</v>
      </c>
      <c r="M157" s="24">
        <f>'[3]New ISB'!$AT160</f>
        <v>941668.21240895824</v>
      </c>
      <c r="N157" s="19">
        <f t="shared" si="14"/>
        <v>25956.81350990897</v>
      </c>
    </row>
    <row r="158" spans="1:14" x14ac:dyDescent="0.25">
      <c r="A158">
        <v>9294168</v>
      </c>
      <c r="B158" s="15">
        <v>4168</v>
      </c>
      <c r="C158" s="16" t="s">
        <v>167</v>
      </c>
      <c r="D158" s="17">
        <f>'[1]New ISB'!AT161</f>
        <v>1777626.4951045664</v>
      </c>
      <c r="E158" s="18">
        <f>VLOOKUP($B158,'[2]budget projections'!B158:M303,6,FALSE)</f>
        <v>0</v>
      </c>
      <c r="F158" s="19">
        <f>VLOOKUP($B158,'[2]budget projections'!B158:M303,9,FALSE)</f>
        <v>0</v>
      </c>
      <c r="G158" s="20">
        <f>VLOOKUP($B158,'[2]budget projections'!B158:M303,12,FALSE)</f>
        <v>0</v>
      </c>
      <c r="H158" s="21"/>
      <c r="I158" s="22">
        <f t="shared" si="10"/>
        <v>1742073.9652024752</v>
      </c>
      <c r="J158" s="23">
        <f t="shared" si="11"/>
        <v>-35552.52990209125</v>
      </c>
      <c r="K158" s="17">
        <f t="shared" si="12"/>
        <v>1688745.1703493381</v>
      </c>
      <c r="L158" s="23">
        <f t="shared" si="13"/>
        <v>-88881.324755228357</v>
      </c>
      <c r="M158" s="24">
        <f>'[3]New ISB'!$AT161</f>
        <v>1809420.2799784858</v>
      </c>
      <c r="N158" s="19">
        <f t="shared" si="14"/>
        <v>31793.784873919329</v>
      </c>
    </row>
    <row r="159" spans="1:14" x14ac:dyDescent="0.25">
      <c r="A159">
        <v>9294309</v>
      </c>
      <c r="B159" s="15">
        <v>4309</v>
      </c>
      <c r="C159" s="16" t="s">
        <v>168</v>
      </c>
      <c r="D159" s="17">
        <f>'[1]New ISB'!AT162</f>
        <v>1938476.0547300582</v>
      </c>
      <c r="E159" s="18">
        <f>VLOOKUP($B159,'[2]budget projections'!B159:M304,6,FALSE)</f>
        <v>0</v>
      </c>
      <c r="F159" s="19">
        <f>VLOOKUP($B159,'[2]budget projections'!B159:M304,9,FALSE)</f>
        <v>0</v>
      </c>
      <c r="G159" s="20">
        <f>VLOOKUP($B159,'[2]budget projections'!B159:M304,12,FALSE)</f>
        <v>0</v>
      </c>
      <c r="H159" s="21"/>
      <c r="I159" s="22">
        <f t="shared" si="10"/>
        <v>1899706.533635457</v>
      </c>
      <c r="J159" s="23">
        <f t="shared" si="11"/>
        <v>-38769.521094601136</v>
      </c>
      <c r="K159" s="17">
        <f t="shared" si="12"/>
        <v>1841552.2519935551</v>
      </c>
      <c r="L159" s="23">
        <f t="shared" si="13"/>
        <v>-96923.802736503072</v>
      </c>
      <c r="M159" s="24">
        <f>'[3]New ISB'!$AT162</f>
        <v>2023651.7941512645</v>
      </c>
      <c r="N159" s="19">
        <f t="shared" si="14"/>
        <v>85175.739421206294</v>
      </c>
    </row>
    <row r="160" spans="1:14" x14ac:dyDescent="0.25">
      <c r="A160">
        <v>9294653</v>
      </c>
      <c r="B160" s="15">
        <v>4653</v>
      </c>
      <c r="C160" s="16" t="s">
        <v>169</v>
      </c>
      <c r="D160" s="17">
        <f>'[1]New ISB'!AT163</f>
        <v>444105.54117647058</v>
      </c>
      <c r="E160" s="18">
        <f>VLOOKUP($B160,'[2]budget projections'!B160:M305,6,FALSE)</f>
        <v>0</v>
      </c>
      <c r="F160" s="19">
        <f>VLOOKUP($B160,'[2]budget projections'!B160:M305,9,FALSE)</f>
        <v>0</v>
      </c>
      <c r="G160" s="20">
        <f>VLOOKUP($B160,'[2]budget projections'!B160:M305,12,FALSE)</f>
        <v>0</v>
      </c>
      <c r="H160" s="21"/>
      <c r="I160" s="22">
        <f t="shared" si="10"/>
        <v>435223.43035294116</v>
      </c>
      <c r="J160" s="23">
        <f t="shared" si="11"/>
        <v>-8882.1108235294232</v>
      </c>
      <c r="K160" s="17">
        <f t="shared" si="12"/>
        <v>421900.26411764702</v>
      </c>
      <c r="L160" s="23">
        <f t="shared" si="13"/>
        <v>-22205.277058823558</v>
      </c>
      <c r="M160" s="24">
        <f>'[3]New ISB'!$AT163</f>
        <v>455708.65882352937</v>
      </c>
      <c r="N160" s="19">
        <f t="shared" si="14"/>
        <v>11603.117647058796</v>
      </c>
    </row>
    <row r="161" spans="1:14" x14ac:dyDescent="0.25">
      <c r="A161">
        <v>9294002</v>
      </c>
      <c r="B161" s="15">
        <v>4002</v>
      </c>
      <c r="C161" s="16" t="s">
        <v>170</v>
      </c>
      <c r="D161" s="17">
        <f>'[1]New ISB'!AT164</f>
        <v>4123466.8923813365</v>
      </c>
      <c r="E161" s="18">
        <f>VLOOKUP($B161,'[2]budget projections'!B161:M306,6,FALSE)</f>
        <v>0</v>
      </c>
      <c r="F161" s="19">
        <f>VLOOKUP($B161,'[2]budget projections'!B161:M306,9,FALSE)</f>
        <v>0</v>
      </c>
      <c r="G161" s="20">
        <f>VLOOKUP($B161,'[2]budget projections'!B161:M306,12,FALSE)</f>
        <v>0</v>
      </c>
      <c r="H161" s="21"/>
      <c r="I161" s="22">
        <f t="shared" si="10"/>
        <v>4040997.5545337098</v>
      </c>
      <c r="J161" s="23">
        <f t="shared" si="11"/>
        <v>-82469.337847626768</v>
      </c>
      <c r="K161" s="17">
        <f t="shared" si="12"/>
        <v>3917293.5477622696</v>
      </c>
      <c r="L161" s="23">
        <f t="shared" si="13"/>
        <v>-206173.34461906692</v>
      </c>
      <c r="M161" s="24">
        <f>'[3]New ISB'!$AT164</f>
        <v>4132201.7928578393</v>
      </c>
      <c r="N161" s="19">
        <f t="shared" si="14"/>
        <v>8734.9004765027203</v>
      </c>
    </row>
    <row r="162" spans="1:14" x14ac:dyDescent="0.25">
      <c r="A162">
        <v>9294424</v>
      </c>
      <c r="B162" s="15">
        <v>4424</v>
      </c>
      <c r="C162" s="16" t="s">
        <v>171</v>
      </c>
      <c r="D162" s="17">
        <f>'[1]New ISB'!AT165</f>
        <v>7766533.2590319077</v>
      </c>
      <c r="E162" s="18">
        <f>VLOOKUP($B162,'[2]budget projections'!B162:M307,6,FALSE)</f>
        <v>0</v>
      </c>
      <c r="F162" s="19">
        <f>VLOOKUP($B162,'[2]budget projections'!B162:M307,9,FALSE)</f>
        <v>0</v>
      </c>
      <c r="G162" s="20">
        <f>VLOOKUP($B162,'[2]budget projections'!B162:M307,12,FALSE)</f>
        <v>0</v>
      </c>
      <c r="H162" s="21"/>
      <c r="I162" s="22">
        <f t="shared" si="10"/>
        <v>7611202.5938512692</v>
      </c>
      <c r="J162" s="23">
        <f t="shared" si="11"/>
        <v>-155330.66518063843</v>
      </c>
      <c r="K162" s="17">
        <f t="shared" si="12"/>
        <v>7378206.5960803116</v>
      </c>
      <c r="L162" s="23">
        <f t="shared" si="13"/>
        <v>-388326.66295159608</v>
      </c>
      <c r="M162" s="24">
        <f>'[3]New ISB'!$AT165</f>
        <v>7987353.3598643551</v>
      </c>
      <c r="N162" s="19">
        <f t="shared" si="14"/>
        <v>220820.10083244741</v>
      </c>
    </row>
    <row r="163" spans="1:14" x14ac:dyDescent="0.25">
      <c r="A163">
        <v>9294437</v>
      </c>
      <c r="B163" s="15">
        <v>4437</v>
      </c>
      <c r="C163" s="16" t="s">
        <v>172</v>
      </c>
      <c r="D163" s="17">
        <f>'[1]New ISB'!AT166</f>
        <v>2557230.0097198077</v>
      </c>
      <c r="E163" s="18">
        <f>VLOOKUP($B163,'[2]budget projections'!B163:M308,6,FALSE)</f>
        <v>0</v>
      </c>
      <c r="F163" s="19">
        <f>VLOOKUP($B163,'[2]budget projections'!B163:M308,9,FALSE)</f>
        <v>0</v>
      </c>
      <c r="G163" s="20">
        <f>VLOOKUP($B163,'[2]budget projections'!B163:M308,12,FALSE)</f>
        <v>0</v>
      </c>
      <c r="H163" s="21"/>
      <c r="I163" s="22">
        <f t="shared" si="10"/>
        <v>2506085.4095254117</v>
      </c>
      <c r="J163" s="23">
        <f t="shared" si="11"/>
        <v>-51144.600194395985</v>
      </c>
      <c r="K163" s="17">
        <f t="shared" si="12"/>
        <v>2429368.509233817</v>
      </c>
      <c r="L163" s="23">
        <f t="shared" si="13"/>
        <v>-127861.50048599066</v>
      </c>
      <c r="M163" s="24">
        <f>'[3]New ISB'!$AT166</f>
        <v>2544726.7573483782</v>
      </c>
      <c r="N163" s="19">
        <f t="shared" si="14"/>
        <v>-12503.252371429466</v>
      </c>
    </row>
    <row r="164" spans="1:14" x14ac:dyDescent="0.25">
      <c r="A164">
        <v>9294501</v>
      </c>
      <c r="B164" s="15">
        <v>4501</v>
      </c>
      <c r="C164" s="16" t="s">
        <v>173</v>
      </c>
      <c r="D164" s="17">
        <f>'[1]New ISB'!AT167</f>
        <v>4640024.3908302728</v>
      </c>
      <c r="E164" s="18">
        <f>VLOOKUP($B164,'[2]budget projections'!B164:M309,6,FALSE)</f>
        <v>0</v>
      </c>
      <c r="F164" s="19">
        <f>VLOOKUP($B164,'[2]budget projections'!B164:M309,9,FALSE)</f>
        <v>0</v>
      </c>
      <c r="G164" s="20">
        <f>VLOOKUP($B164,'[2]budget projections'!B164:M309,12,FALSE)</f>
        <v>0</v>
      </c>
      <c r="H164" s="21"/>
      <c r="I164" s="22">
        <f t="shared" si="10"/>
        <v>4547223.9030136671</v>
      </c>
      <c r="J164" s="23">
        <f t="shared" si="11"/>
        <v>-92800.487816605717</v>
      </c>
      <c r="K164" s="17">
        <f t="shared" si="12"/>
        <v>4408023.1712887585</v>
      </c>
      <c r="L164" s="23">
        <f t="shared" si="13"/>
        <v>-232001.21954151429</v>
      </c>
      <c r="M164" s="24">
        <f>'[3]New ISB'!$AT167</f>
        <v>4662353.5253138542</v>
      </c>
      <c r="N164" s="19">
        <f t="shared" si="14"/>
        <v>22329.134483581409</v>
      </c>
    </row>
    <row r="165" spans="1:14" x14ac:dyDescent="0.25">
      <c r="A165">
        <v>9294632</v>
      </c>
      <c r="B165" s="15">
        <v>4632</v>
      </c>
      <c r="C165" s="16" t="s">
        <v>174</v>
      </c>
      <c r="D165" s="17">
        <f>'[1]New ISB'!AT168</f>
        <v>4497003.99884417</v>
      </c>
      <c r="E165" s="18">
        <f>VLOOKUP($B165,'[2]budget projections'!B165:M310,6,FALSE)</f>
        <v>0</v>
      </c>
      <c r="F165" s="19">
        <f>VLOOKUP($B165,'[2]budget projections'!B165:M310,9,FALSE)</f>
        <v>0</v>
      </c>
      <c r="G165" s="20">
        <f>VLOOKUP($B165,'[2]budget projections'!B165:M310,12,FALSE)</f>
        <v>0</v>
      </c>
      <c r="H165" s="21"/>
      <c r="I165" s="22">
        <f t="shared" si="10"/>
        <v>4407063.9188672863</v>
      </c>
      <c r="J165" s="23">
        <f t="shared" si="11"/>
        <v>-89940.079976883717</v>
      </c>
      <c r="K165" s="17">
        <f t="shared" si="12"/>
        <v>4272153.7989019612</v>
      </c>
      <c r="L165" s="23">
        <f t="shared" si="13"/>
        <v>-224850.19994220883</v>
      </c>
      <c r="M165" s="24">
        <f>'[3]New ISB'!$AT168</f>
        <v>4549869.7098606071</v>
      </c>
      <c r="N165" s="19">
        <f t="shared" si="14"/>
        <v>52865.711016437039</v>
      </c>
    </row>
    <row r="166" spans="1:14" x14ac:dyDescent="0.25">
      <c r="A166">
        <v>9296905</v>
      </c>
      <c r="B166" s="15">
        <v>6905</v>
      </c>
      <c r="C166" s="16" t="s">
        <v>175</v>
      </c>
      <c r="D166" s="17">
        <f>'[1]New ISB'!AT169</f>
        <v>6542135.3651796309</v>
      </c>
      <c r="E166" s="18">
        <f>VLOOKUP($B166,'[2]budget projections'!B166:M311,6,FALSE)</f>
        <v>0</v>
      </c>
      <c r="F166" s="19">
        <f>VLOOKUP($B166,'[2]budget projections'!B166:M311,9,FALSE)</f>
        <v>0</v>
      </c>
      <c r="G166" s="20">
        <f>VLOOKUP($B166,'[2]budget projections'!B166:M311,12,FALSE)</f>
        <v>0</v>
      </c>
      <c r="H166" s="21"/>
      <c r="I166" s="22">
        <f t="shared" si="10"/>
        <v>6411292.657876038</v>
      </c>
      <c r="J166" s="23">
        <f t="shared" si="11"/>
        <v>-130842.70730359294</v>
      </c>
      <c r="K166" s="17">
        <f t="shared" si="12"/>
        <v>6215028.5969206495</v>
      </c>
      <c r="L166" s="23">
        <f t="shared" si="13"/>
        <v>-327106.76825898141</v>
      </c>
      <c r="M166" s="24">
        <f>'[3]New ISB'!$AT169</f>
        <v>6628471.112706379</v>
      </c>
      <c r="N166" s="19">
        <f t="shared" si="14"/>
        <v>86335.747526748106</v>
      </c>
    </row>
    <row r="167" spans="1:14" x14ac:dyDescent="0.25">
      <c r="A167">
        <v>9296906</v>
      </c>
      <c r="B167" s="15">
        <v>6906</v>
      </c>
      <c r="C167" s="16" t="s">
        <v>176</v>
      </c>
      <c r="D167" s="17">
        <f>'[1]New ISB'!AT170</f>
        <v>9384869.847125886</v>
      </c>
      <c r="E167" s="18">
        <f>VLOOKUP($B167,'[2]budget projections'!B167:M312,6,FALSE)</f>
        <v>0</v>
      </c>
      <c r="F167" s="19">
        <f>VLOOKUP($B167,'[2]budget projections'!B167:M312,9,FALSE)</f>
        <v>0</v>
      </c>
      <c r="G167" s="20">
        <f>VLOOKUP($B167,'[2]budget projections'!B167:M312,12,FALSE)</f>
        <v>0</v>
      </c>
      <c r="H167" s="21"/>
      <c r="I167" s="22">
        <f t="shared" si="10"/>
        <v>9197172.4501833674</v>
      </c>
      <c r="J167" s="23">
        <f t="shared" si="11"/>
        <v>-187697.39694251865</v>
      </c>
      <c r="K167" s="17">
        <f t="shared" si="12"/>
        <v>8915626.3547695912</v>
      </c>
      <c r="L167" s="23">
        <f t="shared" si="13"/>
        <v>-469243.49235629477</v>
      </c>
      <c r="M167" s="24">
        <f>'[3]New ISB'!$AT170</f>
        <v>9192583.313168617</v>
      </c>
      <c r="N167" s="19">
        <f t="shared" si="14"/>
        <v>-192286.53395726904</v>
      </c>
    </row>
    <row r="168" spans="1:14" x14ac:dyDescent="0.25">
      <c r="B168" s="16"/>
      <c r="C168" s="16"/>
      <c r="D168" s="17"/>
      <c r="E168" s="25"/>
      <c r="F168" s="23"/>
      <c r="G168" s="26"/>
      <c r="I168" s="22"/>
      <c r="J168" s="23"/>
      <c r="K168" s="17"/>
      <c r="L168" s="23"/>
      <c r="M168" s="16"/>
      <c r="N168" s="19"/>
    </row>
    <row r="169" spans="1:14" s="28" customFormat="1" x14ac:dyDescent="0.25">
      <c r="B169" s="29"/>
      <c r="C169" s="29" t="s">
        <v>177</v>
      </c>
      <c r="D169" s="30">
        <f>SUM(D3:D168)</f>
        <v>173456590.19385427</v>
      </c>
      <c r="E169" s="31">
        <f>SUM(E3:E168)</f>
        <v>2719901.1</v>
      </c>
      <c r="F169" s="32">
        <f>SUM(F3:F168)</f>
        <v>1540066.298181612</v>
      </c>
      <c r="G169" s="33">
        <f>SUM(G3:G168)</f>
        <v>-1634650.0807185313</v>
      </c>
      <c r="H169" s="34"/>
      <c r="I169" s="35">
        <f>SUM(I3:I168)</f>
        <v>169987458.38997716</v>
      </c>
      <c r="J169" s="30">
        <f>SUM(J3:J168)</f>
        <v>-3469131.8038770878</v>
      </c>
      <c r="K169" s="30">
        <f>SUM(K3:K168)</f>
        <v>164783760.68416145</v>
      </c>
      <c r="L169" s="32">
        <f t="shared" ref="L169:N169" si="15">SUM(L3:L168)</f>
        <v>-8672829.5096927211</v>
      </c>
      <c r="M169" s="36">
        <f t="shared" si="15"/>
        <v>176742499.20172638</v>
      </c>
      <c r="N169" s="32">
        <f t="shared" si="15"/>
        <v>3285909.0078721829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Northumberland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Whitehead, Angela</dc:creator>
  <cp:lastModifiedBy>Papaioannou, Linda</cp:lastModifiedBy>
  <dcterms:created xsi:type="dcterms:W3CDTF">2016-06-20T12:00:39Z</dcterms:created>
  <dcterms:modified xsi:type="dcterms:W3CDTF">2016-06-20T12:21:58Z</dcterms:modified>
</cp:coreProperties>
</file>